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I\Private\Projects - Confidential Data\SG\"/>
    </mc:Choice>
  </mc:AlternateContent>
  <xr:revisionPtr revIDLastSave="0" documentId="13_ncr:1_{F85931BD-2DB1-4A4B-A2E1-A6E785DEAAE2}" xr6:coauthVersionLast="47" xr6:coauthVersionMax="47" xr10:uidLastSave="{00000000-0000-0000-0000-000000000000}"/>
  <bookViews>
    <workbookView xWindow="-120" yWindow="-120" windowWidth="29040" windowHeight="15720" xr2:uid="{59736AE0-29B8-4BB5-A028-132D8D33A7C3}"/>
  </bookViews>
  <sheets>
    <sheet name="Sheet1" sheetId="1" r:id="rId1"/>
  </sheets>
  <definedNames>
    <definedName name="Date_Ad">Sheet1!$B$8:$B$170</definedName>
    <definedName name="Date_Ad_Sort">Sheet1!$AH$8:$AH$170</definedName>
    <definedName name="Date_Ad_Unique">Sheet1!$AG$8:$AG$170</definedName>
    <definedName name="Date_Ch">Sheet1!$Q$8:$Q$170</definedName>
    <definedName name="Date_Ch_Sort">Sheet1!$AO$8:$AO$170</definedName>
    <definedName name="Date_Ch_Unique">Sheet1!$AN$8:$AN$170</definedName>
    <definedName name="Index_Ad">Sheet1!#REF!</definedName>
    <definedName name="Part_Ad">Sheet1!$C$8:$C$170</definedName>
    <definedName name="Part_Ch">Sheet1!$R$8:$R$170</definedName>
    <definedName name="selTick">Sheet1!$AK$1:$AK$2</definedName>
    <definedName name="Time_Ad">Sheet1!$F$8:$F$170</definedName>
    <definedName name="Time_Ad_Part_Sort">Sheet1!$AK$8:$AK$170</definedName>
    <definedName name="Time_Ad_Part_Sum">Sheet1!$AL$8:$AL$170</definedName>
    <definedName name="Time_Ad_Sum">Sheet1!$AJ$8:$AJ$170</definedName>
    <definedName name="Time_Ch">Sheet1!$U$8:$U$170</definedName>
    <definedName name="Time_Ch_Part_Sort">Sheet1!$AR$8:$AR$170</definedName>
    <definedName name="Time_Ch_Part_Sum">Sheet1!$AS$8:$AS$170</definedName>
    <definedName name="Time_Ch_Sort">Sheet1!$AP$8:$AP$170</definedName>
    <definedName name="Time_Ch_Sum">Sheet1!$AQ$8:$AQ$170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" i="1" l="1"/>
  <c r="W4" i="1"/>
  <c r="H5" i="1"/>
  <c r="I5" i="1" s="1"/>
  <c r="H4" i="1"/>
  <c r="X5" i="1" l="1"/>
  <c r="Q5" i="1" l="1"/>
  <c r="Q4" i="1"/>
  <c r="B5" i="1"/>
  <c r="B4" i="1"/>
  <c r="F1" i="1"/>
  <c r="R5" i="1"/>
  <c r="R4" i="1"/>
  <c r="AN8" i="1" a="1"/>
  <c r="AN8" i="1" s="1"/>
  <c r="AG8" i="1" a="1"/>
  <c r="AG8" i="1" s="1"/>
  <c r="AG9" i="1" s="1" a="1"/>
  <c r="AG9" i="1" s="1"/>
  <c r="C5" i="1"/>
  <c r="C4" i="1"/>
  <c r="AB170" i="1"/>
  <c r="M170" i="1"/>
  <c r="AB169" i="1"/>
  <c r="M169" i="1"/>
  <c r="AB168" i="1"/>
  <c r="M168" i="1"/>
  <c r="AB167" i="1"/>
  <c r="M167" i="1"/>
  <c r="AB166" i="1"/>
  <c r="M166" i="1"/>
  <c r="AB165" i="1"/>
  <c r="M165" i="1"/>
  <c r="AB164" i="1"/>
  <c r="M164" i="1"/>
  <c r="AB163" i="1"/>
  <c r="M163" i="1"/>
  <c r="AB162" i="1"/>
  <c r="M162" i="1"/>
  <c r="AB161" i="1"/>
  <c r="M161" i="1"/>
  <c r="AB160" i="1"/>
  <c r="M160" i="1"/>
  <c r="AB159" i="1"/>
  <c r="M159" i="1"/>
  <c r="AB158" i="1"/>
  <c r="M158" i="1"/>
  <c r="AB157" i="1"/>
  <c r="M157" i="1"/>
  <c r="AB156" i="1"/>
  <c r="M156" i="1"/>
  <c r="AB155" i="1"/>
  <c r="M155" i="1"/>
  <c r="AB154" i="1"/>
  <c r="M154" i="1"/>
  <c r="AB153" i="1"/>
  <c r="M153" i="1"/>
  <c r="AB152" i="1"/>
  <c r="M152" i="1"/>
  <c r="AB151" i="1"/>
  <c r="M151" i="1"/>
  <c r="AB150" i="1"/>
  <c r="M150" i="1"/>
  <c r="AB149" i="1"/>
  <c r="M149" i="1"/>
  <c r="AB148" i="1"/>
  <c r="M148" i="1"/>
  <c r="AB147" i="1"/>
  <c r="M147" i="1"/>
  <c r="AB146" i="1"/>
  <c r="M146" i="1"/>
  <c r="AB145" i="1"/>
  <c r="M145" i="1"/>
  <c r="AB144" i="1"/>
  <c r="M144" i="1"/>
  <c r="AB143" i="1"/>
  <c r="M143" i="1"/>
  <c r="AB142" i="1"/>
  <c r="M142" i="1"/>
  <c r="AB141" i="1"/>
  <c r="M141" i="1"/>
  <c r="AB140" i="1"/>
  <c r="M140" i="1"/>
  <c r="AB139" i="1"/>
  <c r="M139" i="1"/>
  <c r="AB138" i="1"/>
  <c r="M138" i="1"/>
  <c r="AB137" i="1"/>
  <c r="M137" i="1"/>
  <c r="AB136" i="1"/>
  <c r="M136" i="1"/>
  <c r="AB135" i="1"/>
  <c r="M135" i="1"/>
  <c r="AB134" i="1"/>
  <c r="M134" i="1"/>
  <c r="AB133" i="1"/>
  <c r="M133" i="1"/>
  <c r="AB132" i="1"/>
  <c r="M132" i="1"/>
  <c r="AB131" i="1"/>
  <c r="M131" i="1"/>
  <c r="AB130" i="1"/>
  <c r="M130" i="1"/>
  <c r="AB129" i="1"/>
  <c r="M129" i="1"/>
  <c r="AB128" i="1"/>
  <c r="M128" i="1"/>
  <c r="AB127" i="1"/>
  <c r="M127" i="1"/>
  <c r="AB126" i="1"/>
  <c r="M126" i="1"/>
  <c r="AB125" i="1"/>
  <c r="M125" i="1"/>
  <c r="AB124" i="1"/>
  <c r="M124" i="1"/>
  <c r="AB123" i="1"/>
  <c r="M123" i="1"/>
  <c r="AB122" i="1"/>
  <c r="M122" i="1"/>
  <c r="AB121" i="1"/>
  <c r="M121" i="1"/>
  <c r="AB120" i="1"/>
  <c r="M120" i="1"/>
  <c r="AB119" i="1"/>
  <c r="M119" i="1"/>
  <c r="AB118" i="1"/>
  <c r="M118" i="1"/>
  <c r="AB117" i="1"/>
  <c r="M117" i="1"/>
  <c r="AB116" i="1"/>
  <c r="M116" i="1"/>
  <c r="AB115" i="1"/>
  <c r="M115" i="1"/>
  <c r="AB114" i="1"/>
  <c r="M114" i="1"/>
  <c r="AB113" i="1"/>
  <c r="M113" i="1"/>
  <c r="AB112" i="1"/>
  <c r="M112" i="1"/>
  <c r="AB111" i="1"/>
  <c r="M111" i="1"/>
  <c r="AB110" i="1"/>
  <c r="M110" i="1"/>
  <c r="AB109" i="1"/>
  <c r="M109" i="1"/>
  <c r="AB108" i="1"/>
  <c r="M108" i="1"/>
  <c r="AB107" i="1"/>
  <c r="M107" i="1"/>
  <c r="AB106" i="1"/>
  <c r="M106" i="1"/>
  <c r="AB105" i="1"/>
  <c r="M105" i="1"/>
  <c r="AB104" i="1"/>
  <c r="M104" i="1"/>
  <c r="AB103" i="1"/>
  <c r="M103" i="1"/>
  <c r="AB102" i="1"/>
  <c r="M102" i="1"/>
  <c r="AB101" i="1"/>
  <c r="M101" i="1"/>
  <c r="AB100" i="1"/>
  <c r="M100" i="1"/>
  <c r="AB99" i="1"/>
  <c r="M99" i="1"/>
  <c r="AB98" i="1"/>
  <c r="M98" i="1"/>
  <c r="AB97" i="1"/>
  <c r="M97" i="1"/>
  <c r="AB96" i="1"/>
  <c r="M96" i="1"/>
  <c r="AB95" i="1"/>
  <c r="M95" i="1"/>
  <c r="AB94" i="1"/>
  <c r="M94" i="1"/>
  <c r="AB93" i="1"/>
  <c r="M93" i="1"/>
  <c r="AB92" i="1"/>
  <c r="M92" i="1"/>
  <c r="AB91" i="1"/>
  <c r="M91" i="1"/>
  <c r="AB90" i="1"/>
  <c r="M90" i="1"/>
  <c r="AB89" i="1"/>
  <c r="M89" i="1"/>
  <c r="AB88" i="1"/>
  <c r="M88" i="1"/>
  <c r="AB87" i="1"/>
  <c r="M87" i="1"/>
  <c r="AB86" i="1"/>
  <c r="M86" i="1"/>
  <c r="AB85" i="1"/>
  <c r="M85" i="1"/>
  <c r="AB84" i="1"/>
  <c r="M84" i="1"/>
  <c r="AB83" i="1"/>
  <c r="M83" i="1"/>
  <c r="AB82" i="1"/>
  <c r="M82" i="1"/>
  <c r="AB81" i="1"/>
  <c r="M81" i="1"/>
  <c r="AB80" i="1"/>
  <c r="M80" i="1"/>
  <c r="AB79" i="1"/>
  <c r="M79" i="1"/>
  <c r="AB78" i="1"/>
  <c r="M78" i="1"/>
  <c r="AB77" i="1"/>
  <c r="M77" i="1"/>
  <c r="AB76" i="1"/>
  <c r="M76" i="1"/>
  <c r="AB75" i="1"/>
  <c r="M75" i="1"/>
  <c r="AB74" i="1"/>
  <c r="M74" i="1"/>
  <c r="AB73" i="1"/>
  <c r="M73" i="1"/>
  <c r="AB72" i="1"/>
  <c r="M72" i="1"/>
  <c r="AB71" i="1"/>
  <c r="M71" i="1"/>
  <c r="AB70" i="1"/>
  <c r="M70" i="1"/>
  <c r="AB69" i="1"/>
  <c r="M69" i="1"/>
  <c r="AB68" i="1"/>
  <c r="M68" i="1"/>
  <c r="AB67" i="1"/>
  <c r="M67" i="1"/>
  <c r="AB66" i="1"/>
  <c r="M66" i="1"/>
  <c r="AB65" i="1"/>
  <c r="M65" i="1"/>
  <c r="AB64" i="1"/>
  <c r="M64" i="1"/>
  <c r="AB63" i="1"/>
  <c r="M63" i="1"/>
  <c r="AB62" i="1"/>
  <c r="M62" i="1"/>
  <c r="AB61" i="1"/>
  <c r="M61" i="1"/>
  <c r="AB60" i="1"/>
  <c r="M60" i="1"/>
  <c r="AB59" i="1"/>
  <c r="M59" i="1"/>
  <c r="AB58" i="1"/>
  <c r="M58" i="1"/>
  <c r="AB57" i="1"/>
  <c r="M57" i="1"/>
  <c r="AB56" i="1"/>
  <c r="M56" i="1"/>
  <c r="AB55" i="1"/>
  <c r="M55" i="1"/>
  <c r="AB54" i="1"/>
  <c r="M54" i="1"/>
  <c r="AB53" i="1"/>
  <c r="M53" i="1"/>
  <c r="AB52" i="1"/>
  <c r="M52" i="1"/>
  <c r="AB51" i="1"/>
  <c r="M51" i="1"/>
  <c r="AB50" i="1"/>
  <c r="M50" i="1"/>
  <c r="AB49" i="1"/>
  <c r="M49" i="1"/>
  <c r="AB48" i="1"/>
  <c r="M48" i="1"/>
  <c r="AB47" i="1"/>
  <c r="M47" i="1"/>
  <c r="AB46" i="1"/>
  <c r="M46" i="1"/>
  <c r="AB45" i="1"/>
  <c r="M45" i="1"/>
  <c r="AB44" i="1"/>
  <c r="M44" i="1"/>
  <c r="AB43" i="1"/>
  <c r="M43" i="1"/>
  <c r="AB42" i="1"/>
  <c r="M42" i="1"/>
  <c r="AB41" i="1"/>
  <c r="M41" i="1"/>
  <c r="AB40" i="1"/>
  <c r="M40" i="1"/>
  <c r="AB39" i="1"/>
  <c r="M39" i="1"/>
  <c r="AB38" i="1"/>
  <c r="M38" i="1"/>
  <c r="AB37" i="1"/>
  <c r="M37" i="1"/>
  <c r="AB36" i="1"/>
  <c r="M36" i="1"/>
  <c r="AB35" i="1"/>
  <c r="M35" i="1"/>
  <c r="AB34" i="1"/>
  <c r="M34" i="1"/>
  <c r="AB33" i="1"/>
  <c r="M33" i="1"/>
  <c r="AB32" i="1"/>
  <c r="M32" i="1"/>
  <c r="AB31" i="1"/>
  <c r="M31" i="1"/>
  <c r="AB30" i="1"/>
  <c r="M30" i="1"/>
  <c r="AB29" i="1"/>
  <c r="M29" i="1"/>
  <c r="AB28" i="1"/>
  <c r="M28" i="1"/>
  <c r="AB27" i="1"/>
  <c r="M27" i="1"/>
  <c r="AB26" i="1"/>
  <c r="M26" i="1"/>
  <c r="AB25" i="1"/>
  <c r="M25" i="1"/>
  <c r="AB24" i="1"/>
  <c r="M24" i="1"/>
  <c r="AB23" i="1"/>
  <c r="M23" i="1"/>
  <c r="AB22" i="1"/>
  <c r="M22" i="1"/>
  <c r="AB21" i="1"/>
  <c r="M21" i="1"/>
  <c r="AB20" i="1"/>
  <c r="M20" i="1"/>
  <c r="AB19" i="1"/>
  <c r="AB18" i="1"/>
  <c r="AB14" i="1"/>
  <c r="M13" i="1"/>
  <c r="M9" i="1"/>
  <c r="AC5" i="1"/>
  <c r="AA78" i="1" s="1"/>
  <c r="AC78" i="1" s="1"/>
  <c r="N5" i="1"/>
  <c r="L84" i="1" s="1"/>
  <c r="N84" i="1" s="1"/>
  <c r="AN9" i="1" l="1" a="1"/>
  <c r="AN9" i="1" s="1"/>
  <c r="AN10" i="1" s="1" a="1"/>
  <c r="AN10" i="1" s="1"/>
  <c r="AG10" i="1" a="1"/>
  <c r="AG10" i="1" s="1"/>
  <c r="L91" i="1"/>
  <c r="N91" i="1" s="1"/>
  <c r="L107" i="1"/>
  <c r="N107" i="1" s="1"/>
  <c r="L95" i="1"/>
  <c r="N95" i="1" s="1"/>
  <c r="L111" i="1"/>
  <c r="N111" i="1" s="1"/>
  <c r="L99" i="1"/>
  <c r="N99" i="1" s="1"/>
  <c r="L115" i="1"/>
  <c r="N115" i="1" s="1"/>
  <c r="L87" i="1"/>
  <c r="N87" i="1" s="1"/>
  <c r="L103" i="1"/>
  <c r="N103" i="1" s="1"/>
  <c r="L119" i="1"/>
  <c r="N119" i="1" s="1"/>
  <c r="AA12" i="1"/>
  <c r="AC12" i="1" s="1"/>
  <c r="AB12" i="1" s="1"/>
  <c r="AA14" i="1"/>
  <c r="AC14" i="1" s="1"/>
  <c r="AA18" i="1"/>
  <c r="AC18" i="1" s="1"/>
  <c r="AA20" i="1"/>
  <c r="AC20" i="1" s="1"/>
  <c r="AA26" i="1"/>
  <c r="AC26" i="1" s="1"/>
  <c r="AA30" i="1"/>
  <c r="AC30" i="1" s="1"/>
  <c r="AA46" i="1"/>
  <c r="AC46" i="1" s="1"/>
  <c r="AA48" i="1"/>
  <c r="AC48" i="1" s="1"/>
  <c r="AA50" i="1"/>
  <c r="AC50" i="1" s="1"/>
  <c r="AA52" i="1"/>
  <c r="AC52" i="1" s="1"/>
  <c r="AA54" i="1"/>
  <c r="AC54" i="1" s="1"/>
  <c r="AA60" i="1"/>
  <c r="AC60" i="1" s="1"/>
  <c r="AA66" i="1"/>
  <c r="AC66" i="1" s="1"/>
  <c r="AA68" i="1"/>
  <c r="AC68" i="1" s="1"/>
  <c r="AA70" i="1"/>
  <c r="AC70" i="1" s="1"/>
  <c r="L123" i="1"/>
  <c r="N123" i="1" s="1"/>
  <c r="L131" i="1"/>
  <c r="N131" i="1" s="1"/>
  <c r="L143" i="1"/>
  <c r="N143" i="1" s="1"/>
  <c r="L151" i="1"/>
  <c r="N151" i="1" s="1"/>
  <c r="L159" i="1"/>
  <c r="N159" i="1" s="1"/>
  <c r="L167" i="1"/>
  <c r="N167" i="1" s="1"/>
  <c r="L8" i="1"/>
  <c r="N8" i="1" s="1"/>
  <c r="L10" i="1"/>
  <c r="N10" i="1" s="1"/>
  <c r="M10" i="1" s="1"/>
  <c r="L12" i="1"/>
  <c r="N12" i="1" s="1"/>
  <c r="M12" i="1" s="1"/>
  <c r="L14" i="1"/>
  <c r="N14" i="1" s="1"/>
  <c r="M14" i="1" s="1"/>
  <c r="L16" i="1"/>
  <c r="N16" i="1" s="1"/>
  <c r="M16" i="1" s="1"/>
  <c r="L18" i="1"/>
  <c r="N18" i="1" s="1"/>
  <c r="M18" i="1" s="1"/>
  <c r="L20" i="1"/>
  <c r="N20" i="1" s="1"/>
  <c r="L22" i="1"/>
  <c r="N22" i="1" s="1"/>
  <c r="L24" i="1"/>
  <c r="N24" i="1" s="1"/>
  <c r="L26" i="1"/>
  <c r="N26" i="1" s="1"/>
  <c r="L28" i="1"/>
  <c r="N28" i="1" s="1"/>
  <c r="L30" i="1"/>
  <c r="N30" i="1" s="1"/>
  <c r="L32" i="1"/>
  <c r="N32" i="1" s="1"/>
  <c r="L34" i="1"/>
  <c r="N34" i="1" s="1"/>
  <c r="L36" i="1"/>
  <c r="N36" i="1" s="1"/>
  <c r="L38" i="1"/>
  <c r="N38" i="1" s="1"/>
  <c r="L40" i="1"/>
  <c r="N40" i="1" s="1"/>
  <c r="L42" i="1"/>
  <c r="N42" i="1" s="1"/>
  <c r="L44" i="1"/>
  <c r="N44" i="1" s="1"/>
  <c r="L46" i="1"/>
  <c r="N46" i="1" s="1"/>
  <c r="L48" i="1"/>
  <c r="N48" i="1" s="1"/>
  <c r="L50" i="1"/>
  <c r="N50" i="1" s="1"/>
  <c r="L52" i="1"/>
  <c r="N52" i="1" s="1"/>
  <c r="L54" i="1"/>
  <c r="N54" i="1" s="1"/>
  <c r="L56" i="1"/>
  <c r="N56" i="1" s="1"/>
  <c r="L58" i="1"/>
  <c r="N58" i="1" s="1"/>
  <c r="L60" i="1"/>
  <c r="N60" i="1" s="1"/>
  <c r="L62" i="1"/>
  <c r="N62" i="1" s="1"/>
  <c r="L64" i="1"/>
  <c r="N64" i="1" s="1"/>
  <c r="L66" i="1"/>
  <c r="N66" i="1" s="1"/>
  <c r="L68" i="1"/>
  <c r="N68" i="1" s="1"/>
  <c r="L70" i="1"/>
  <c r="N70" i="1" s="1"/>
  <c r="L72" i="1"/>
  <c r="N72" i="1" s="1"/>
  <c r="L74" i="1"/>
  <c r="N74" i="1" s="1"/>
  <c r="L76" i="1"/>
  <c r="N76" i="1" s="1"/>
  <c r="L78" i="1"/>
  <c r="N78" i="1" s="1"/>
  <c r="L80" i="1"/>
  <c r="N80" i="1" s="1"/>
  <c r="L82" i="1"/>
  <c r="N82" i="1" s="1"/>
  <c r="AA169" i="1"/>
  <c r="AC169" i="1" s="1"/>
  <c r="AA167" i="1"/>
  <c r="AC167" i="1" s="1"/>
  <c r="AA165" i="1"/>
  <c r="AC165" i="1" s="1"/>
  <c r="AA163" i="1"/>
  <c r="AC163" i="1" s="1"/>
  <c r="AA161" i="1"/>
  <c r="AC161" i="1" s="1"/>
  <c r="AA159" i="1"/>
  <c r="AC159" i="1" s="1"/>
  <c r="AA157" i="1"/>
  <c r="AC157" i="1" s="1"/>
  <c r="AA155" i="1"/>
  <c r="AC155" i="1" s="1"/>
  <c r="AA153" i="1"/>
  <c r="AC153" i="1" s="1"/>
  <c r="AA151" i="1"/>
  <c r="AC151" i="1" s="1"/>
  <c r="AA149" i="1"/>
  <c r="AC149" i="1" s="1"/>
  <c r="AA147" i="1"/>
  <c r="AC147" i="1" s="1"/>
  <c r="AA145" i="1"/>
  <c r="AC145" i="1" s="1"/>
  <c r="AA143" i="1"/>
  <c r="AC143" i="1" s="1"/>
  <c r="AA141" i="1"/>
  <c r="AC141" i="1" s="1"/>
  <c r="AA139" i="1"/>
  <c r="AC139" i="1" s="1"/>
  <c r="AA137" i="1"/>
  <c r="AC137" i="1" s="1"/>
  <c r="AA135" i="1"/>
  <c r="AC135" i="1" s="1"/>
  <c r="AA133" i="1"/>
  <c r="AC133" i="1" s="1"/>
  <c r="AA131" i="1"/>
  <c r="AC131" i="1" s="1"/>
  <c r="AA129" i="1"/>
  <c r="AC129" i="1" s="1"/>
  <c r="AA127" i="1"/>
  <c r="AC127" i="1" s="1"/>
  <c r="AA125" i="1"/>
  <c r="AC125" i="1" s="1"/>
  <c r="AA123" i="1"/>
  <c r="AC123" i="1" s="1"/>
  <c r="AA121" i="1"/>
  <c r="AC121" i="1" s="1"/>
  <c r="AA119" i="1"/>
  <c r="AC119" i="1" s="1"/>
  <c r="AA117" i="1"/>
  <c r="AC117" i="1" s="1"/>
  <c r="AA115" i="1"/>
  <c r="AC115" i="1" s="1"/>
  <c r="AA113" i="1"/>
  <c r="AC113" i="1" s="1"/>
  <c r="AA111" i="1"/>
  <c r="AC111" i="1" s="1"/>
  <c r="AA109" i="1"/>
  <c r="AC109" i="1" s="1"/>
  <c r="AA107" i="1"/>
  <c r="AC107" i="1" s="1"/>
  <c r="AA105" i="1"/>
  <c r="AC105" i="1" s="1"/>
  <c r="AA103" i="1"/>
  <c r="AC103" i="1" s="1"/>
  <c r="AA101" i="1"/>
  <c r="AC101" i="1" s="1"/>
  <c r="AA99" i="1"/>
  <c r="AC99" i="1" s="1"/>
  <c r="AA97" i="1"/>
  <c r="AC97" i="1" s="1"/>
  <c r="AA95" i="1"/>
  <c r="AC95" i="1" s="1"/>
  <c r="AA93" i="1"/>
  <c r="AC93" i="1" s="1"/>
  <c r="AA91" i="1"/>
  <c r="AC91" i="1" s="1"/>
  <c r="AA89" i="1"/>
  <c r="AC89" i="1" s="1"/>
  <c r="AA87" i="1"/>
  <c r="AC87" i="1" s="1"/>
  <c r="AA170" i="1"/>
  <c r="AC170" i="1" s="1"/>
  <c r="AA168" i="1"/>
  <c r="AC168" i="1" s="1"/>
  <c r="AA166" i="1"/>
  <c r="AC166" i="1" s="1"/>
  <c r="AA164" i="1"/>
  <c r="AC164" i="1" s="1"/>
  <c r="AA162" i="1"/>
  <c r="AC162" i="1" s="1"/>
  <c r="AA160" i="1"/>
  <c r="AC160" i="1" s="1"/>
  <c r="AA158" i="1"/>
  <c r="AC158" i="1" s="1"/>
  <c r="AA156" i="1"/>
  <c r="AC156" i="1" s="1"/>
  <c r="AA154" i="1"/>
  <c r="AC154" i="1" s="1"/>
  <c r="AA152" i="1"/>
  <c r="AC152" i="1" s="1"/>
  <c r="AA150" i="1"/>
  <c r="AC150" i="1" s="1"/>
  <c r="AA148" i="1"/>
  <c r="AC148" i="1" s="1"/>
  <c r="AA146" i="1"/>
  <c r="AC146" i="1" s="1"/>
  <c r="AA144" i="1"/>
  <c r="AC144" i="1" s="1"/>
  <c r="AA142" i="1"/>
  <c r="AC142" i="1" s="1"/>
  <c r="AA140" i="1"/>
  <c r="AC140" i="1" s="1"/>
  <c r="AA138" i="1"/>
  <c r="AC138" i="1" s="1"/>
  <c r="AA136" i="1"/>
  <c r="AC136" i="1" s="1"/>
  <c r="AA134" i="1"/>
  <c r="AC134" i="1" s="1"/>
  <c r="AA132" i="1"/>
  <c r="AC132" i="1" s="1"/>
  <c r="AA130" i="1"/>
  <c r="AC130" i="1" s="1"/>
  <c r="AA128" i="1"/>
  <c r="AC128" i="1" s="1"/>
  <c r="AA126" i="1"/>
  <c r="AC126" i="1" s="1"/>
  <c r="AA124" i="1"/>
  <c r="AC124" i="1" s="1"/>
  <c r="AA122" i="1"/>
  <c r="AC122" i="1" s="1"/>
  <c r="AA120" i="1"/>
  <c r="AC120" i="1" s="1"/>
  <c r="AA118" i="1"/>
  <c r="AC118" i="1" s="1"/>
  <c r="AA116" i="1"/>
  <c r="AC116" i="1" s="1"/>
  <c r="AA114" i="1"/>
  <c r="AC114" i="1" s="1"/>
  <c r="AA112" i="1"/>
  <c r="AC112" i="1" s="1"/>
  <c r="AA110" i="1"/>
  <c r="AC110" i="1" s="1"/>
  <c r="AA108" i="1"/>
  <c r="AC108" i="1" s="1"/>
  <c r="AA106" i="1"/>
  <c r="AC106" i="1" s="1"/>
  <c r="AA104" i="1"/>
  <c r="AC104" i="1" s="1"/>
  <c r="AA102" i="1"/>
  <c r="AC102" i="1" s="1"/>
  <c r="AA100" i="1"/>
  <c r="AC100" i="1" s="1"/>
  <c r="AA98" i="1"/>
  <c r="AC98" i="1" s="1"/>
  <c r="AA96" i="1"/>
  <c r="AC96" i="1" s="1"/>
  <c r="AA94" i="1"/>
  <c r="AC94" i="1" s="1"/>
  <c r="AA92" i="1"/>
  <c r="AC92" i="1" s="1"/>
  <c r="AA90" i="1"/>
  <c r="AC90" i="1" s="1"/>
  <c r="AA88" i="1"/>
  <c r="AC88" i="1" s="1"/>
  <c r="AA86" i="1"/>
  <c r="AC86" i="1" s="1"/>
  <c r="AA8" i="1"/>
  <c r="AC8" i="1" s="1"/>
  <c r="AB8" i="1" s="1"/>
  <c r="AA22" i="1"/>
  <c r="AC22" i="1" s="1"/>
  <c r="AA24" i="1"/>
  <c r="AC24" i="1" s="1"/>
  <c r="AA28" i="1"/>
  <c r="AC28" i="1" s="1"/>
  <c r="AA56" i="1"/>
  <c r="AC56" i="1" s="1"/>
  <c r="AA58" i="1"/>
  <c r="AC58" i="1" s="1"/>
  <c r="AA62" i="1"/>
  <c r="AC62" i="1" s="1"/>
  <c r="AA64" i="1"/>
  <c r="AC64" i="1" s="1"/>
  <c r="AA72" i="1"/>
  <c r="AC72" i="1" s="1"/>
  <c r="AA74" i="1"/>
  <c r="AC74" i="1" s="1"/>
  <c r="AA76" i="1"/>
  <c r="AC76" i="1" s="1"/>
  <c r="AA84" i="1"/>
  <c r="AC84" i="1" s="1"/>
  <c r="L170" i="1"/>
  <c r="N170" i="1" s="1"/>
  <c r="L168" i="1"/>
  <c r="N168" i="1" s="1"/>
  <c r="L166" i="1"/>
  <c r="N166" i="1" s="1"/>
  <c r="L164" i="1"/>
  <c r="N164" i="1" s="1"/>
  <c r="L162" i="1"/>
  <c r="N162" i="1" s="1"/>
  <c r="L160" i="1"/>
  <c r="N160" i="1" s="1"/>
  <c r="L158" i="1"/>
  <c r="N158" i="1" s="1"/>
  <c r="L156" i="1"/>
  <c r="N156" i="1" s="1"/>
  <c r="L154" i="1"/>
  <c r="N154" i="1" s="1"/>
  <c r="L152" i="1"/>
  <c r="N152" i="1" s="1"/>
  <c r="L150" i="1"/>
  <c r="N150" i="1" s="1"/>
  <c r="L148" i="1"/>
  <c r="N148" i="1" s="1"/>
  <c r="L146" i="1"/>
  <c r="N146" i="1" s="1"/>
  <c r="L144" i="1"/>
  <c r="N144" i="1" s="1"/>
  <c r="L142" i="1"/>
  <c r="N142" i="1" s="1"/>
  <c r="L140" i="1"/>
  <c r="N140" i="1" s="1"/>
  <c r="L138" i="1"/>
  <c r="N138" i="1" s="1"/>
  <c r="L136" i="1"/>
  <c r="N136" i="1" s="1"/>
  <c r="L134" i="1"/>
  <c r="N134" i="1" s="1"/>
  <c r="L132" i="1"/>
  <c r="N132" i="1" s="1"/>
  <c r="L130" i="1"/>
  <c r="N130" i="1" s="1"/>
  <c r="L128" i="1"/>
  <c r="N128" i="1" s="1"/>
  <c r="L126" i="1"/>
  <c r="N126" i="1" s="1"/>
  <c r="L124" i="1"/>
  <c r="N124" i="1" s="1"/>
  <c r="L122" i="1"/>
  <c r="N122" i="1" s="1"/>
  <c r="L120" i="1"/>
  <c r="N120" i="1" s="1"/>
  <c r="L118" i="1"/>
  <c r="N118" i="1" s="1"/>
  <c r="L116" i="1"/>
  <c r="N116" i="1" s="1"/>
  <c r="L114" i="1"/>
  <c r="N114" i="1" s="1"/>
  <c r="L112" i="1"/>
  <c r="N112" i="1" s="1"/>
  <c r="L110" i="1"/>
  <c r="N110" i="1" s="1"/>
  <c r="L108" i="1"/>
  <c r="N108" i="1" s="1"/>
  <c r="L106" i="1"/>
  <c r="N106" i="1" s="1"/>
  <c r="L104" i="1"/>
  <c r="N104" i="1" s="1"/>
  <c r="L102" i="1"/>
  <c r="N102" i="1" s="1"/>
  <c r="L100" i="1"/>
  <c r="N100" i="1" s="1"/>
  <c r="L98" i="1"/>
  <c r="N98" i="1" s="1"/>
  <c r="L96" i="1"/>
  <c r="N96" i="1" s="1"/>
  <c r="L94" i="1"/>
  <c r="N94" i="1" s="1"/>
  <c r="L92" i="1"/>
  <c r="N92" i="1" s="1"/>
  <c r="L90" i="1"/>
  <c r="N90" i="1" s="1"/>
  <c r="L88" i="1"/>
  <c r="N88" i="1" s="1"/>
  <c r="L86" i="1"/>
  <c r="N86" i="1" s="1"/>
  <c r="AA9" i="1"/>
  <c r="AC9" i="1" s="1"/>
  <c r="AB9" i="1" s="1"/>
  <c r="AA11" i="1"/>
  <c r="AC11" i="1" s="1"/>
  <c r="AB11" i="1" s="1"/>
  <c r="AA13" i="1"/>
  <c r="AC13" i="1" s="1"/>
  <c r="AB13" i="1" s="1"/>
  <c r="AA15" i="1"/>
  <c r="AC15" i="1" s="1"/>
  <c r="AB15" i="1" s="1"/>
  <c r="AA17" i="1"/>
  <c r="AC17" i="1" s="1"/>
  <c r="AB17" i="1" s="1"/>
  <c r="AA19" i="1"/>
  <c r="AC19" i="1" s="1"/>
  <c r="AA21" i="1"/>
  <c r="AC21" i="1" s="1"/>
  <c r="AA23" i="1"/>
  <c r="AC23" i="1" s="1"/>
  <c r="AA25" i="1"/>
  <c r="AC25" i="1" s="1"/>
  <c r="AA27" i="1"/>
  <c r="AC27" i="1" s="1"/>
  <c r="AA29" i="1"/>
  <c r="AC29" i="1" s="1"/>
  <c r="AA31" i="1"/>
  <c r="AC31" i="1" s="1"/>
  <c r="AA33" i="1"/>
  <c r="AC33" i="1" s="1"/>
  <c r="AA35" i="1"/>
  <c r="AC35" i="1" s="1"/>
  <c r="AA37" i="1"/>
  <c r="AC37" i="1" s="1"/>
  <c r="AA39" i="1"/>
  <c r="AC39" i="1" s="1"/>
  <c r="AA41" i="1"/>
  <c r="AC41" i="1" s="1"/>
  <c r="AA43" i="1"/>
  <c r="AC43" i="1" s="1"/>
  <c r="AA45" i="1"/>
  <c r="AC45" i="1" s="1"/>
  <c r="AA47" i="1"/>
  <c r="AC47" i="1" s="1"/>
  <c r="AA49" i="1"/>
  <c r="AC49" i="1" s="1"/>
  <c r="AA51" i="1"/>
  <c r="AC51" i="1" s="1"/>
  <c r="AA53" i="1"/>
  <c r="AC53" i="1" s="1"/>
  <c r="AA55" i="1"/>
  <c r="AC55" i="1" s="1"/>
  <c r="AA57" i="1"/>
  <c r="AC57" i="1" s="1"/>
  <c r="AA59" i="1"/>
  <c r="AC59" i="1" s="1"/>
  <c r="AA61" i="1"/>
  <c r="AC61" i="1" s="1"/>
  <c r="AA63" i="1"/>
  <c r="AC63" i="1" s="1"/>
  <c r="AA65" i="1"/>
  <c r="AC65" i="1" s="1"/>
  <c r="AA67" i="1"/>
  <c r="AC67" i="1" s="1"/>
  <c r="AA69" i="1"/>
  <c r="AC69" i="1" s="1"/>
  <c r="AA71" i="1"/>
  <c r="AC71" i="1" s="1"/>
  <c r="AA73" i="1"/>
  <c r="AC73" i="1" s="1"/>
  <c r="AA75" i="1"/>
  <c r="AC75" i="1" s="1"/>
  <c r="AA77" i="1"/>
  <c r="AC77" i="1" s="1"/>
  <c r="AA79" i="1"/>
  <c r="AC79" i="1" s="1"/>
  <c r="AA81" i="1"/>
  <c r="AC81" i="1" s="1"/>
  <c r="AA83" i="1"/>
  <c r="AC83" i="1" s="1"/>
  <c r="AA85" i="1"/>
  <c r="AC85" i="1" s="1"/>
  <c r="L89" i="1"/>
  <c r="N89" i="1" s="1"/>
  <c r="L93" i="1"/>
  <c r="N93" i="1" s="1"/>
  <c r="L97" i="1"/>
  <c r="N97" i="1" s="1"/>
  <c r="L101" i="1"/>
  <c r="N101" i="1" s="1"/>
  <c r="L105" i="1"/>
  <c r="N105" i="1" s="1"/>
  <c r="L109" i="1"/>
  <c r="N109" i="1" s="1"/>
  <c r="L113" i="1"/>
  <c r="N113" i="1" s="1"/>
  <c r="L117" i="1"/>
  <c r="N117" i="1" s="1"/>
  <c r="L121" i="1"/>
  <c r="N121" i="1" s="1"/>
  <c r="L125" i="1"/>
  <c r="N125" i="1" s="1"/>
  <c r="L129" i="1"/>
  <c r="N129" i="1" s="1"/>
  <c r="L133" i="1"/>
  <c r="N133" i="1" s="1"/>
  <c r="L137" i="1"/>
  <c r="N137" i="1" s="1"/>
  <c r="L141" i="1"/>
  <c r="N141" i="1" s="1"/>
  <c r="L145" i="1"/>
  <c r="N145" i="1" s="1"/>
  <c r="L149" i="1"/>
  <c r="N149" i="1" s="1"/>
  <c r="L153" i="1"/>
  <c r="N153" i="1" s="1"/>
  <c r="L157" i="1"/>
  <c r="N157" i="1" s="1"/>
  <c r="L161" i="1"/>
  <c r="N161" i="1" s="1"/>
  <c r="L165" i="1"/>
  <c r="N165" i="1" s="1"/>
  <c r="L169" i="1"/>
  <c r="N169" i="1" s="1"/>
  <c r="AA10" i="1"/>
  <c r="AC10" i="1" s="1"/>
  <c r="AB10" i="1" s="1"/>
  <c r="AA16" i="1"/>
  <c r="AC16" i="1" s="1"/>
  <c r="AB16" i="1" s="1"/>
  <c r="AA32" i="1"/>
  <c r="AC32" i="1" s="1"/>
  <c r="AA34" i="1"/>
  <c r="AC34" i="1" s="1"/>
  <c r="AA36" i="1"/>
  <c r="AC36" i="1" s="1"/>
  <c r="AA38" i="1"/>
  <c r="AC38" i="1" s="1"/>
  <c r="AA40" i="1"/>
  <c r="AC40" i="1" s="1"/>
  <c r="AA42" i="1"/>
  <c r="AC42" i="1" s="1"/>
  <c r="AA44" i="1"/>
  <c r="AC44" i="1" s="1"/>
  <c r="AA80" i="1"/>
  <c r="AC80" i="1" s="1"/>
  <c r="AA82" i="1"/>
  <c r="AC82" i="1" s="1"/>
  <c r="L127" i="1"/>
  <c r="N127" i="1" s="1"/>
  <c r="L135" i="1"/>
  <c r="N135" i="1" s="1"/>
  <c r="L139" i="1"/>
  <c r="N139" i="1" s="1"/>
  <c r="L147" i="1"/>
  <c r="N147" i="1" s="1"/>
  <c r="L155" i="1"/>
  <c r="N155" i="1" s="1"/>
  <c r="L163" i="1"/>
  <c r="N163" i="1" s="1"/>
  <c r="L9" i="1"/>
  <c r="N9" i="1" s="1"/>
  <c r="L11" i="1"/>
  <c r="N11" i="1" s="1"/>
  <c r="M11" i="1" s="1"/>
  <c r="L13" i="1"/>
  <c r="N13" i="1" s="1"/>
  <c r="L15" i="1"/>
  <c r="N15" i="1" s="1"/>
  <c r="M15" i="1" s="1"/>
  <c r="L17" i="1"/>
  <c r="N17" i="1" s="1"/>
  <c r="M17" i="1" s="1"/>
  <c r="L19" i="1"/>
  <c r="N19" i="1" s="1"/>
  <c r="M19" i="1" s="1"/>
  <c r="L21" i="1"/>
  <c r="N21" i="1" s="1"/>
  <c r="L23" i="1"/>
  <c r="N23" i="1" s="1"/>
  <c r="L25" i="1"/>
  <c r="N25" i="1" s="1"/>
  <c r="L27" i="1"/>
  <c r="N27" i="1" s="1"/>
  <c r="L29" i="1"/>
  <c r="N29" i="1" s="1"/>
  <c r="L31" i="1"/>
  <c r="N31" i="1" s="1"/>
  <c r="L33" i="1"/>
  <c r="N33" i="1" s="1"/>
  <c r="L35" i="1"/>
  <c r="N35" i="1" s="1"/>
  <c r="L37" i="1"/>
  <c r="N37" i="1" s="1"/>
  <c r="L39" i="1"/>
  <c r="N39" i="1" s="1"/>
  <c r="L41" i="1"/>
  <c r="N41" i="1" s="1"/>
  <c r="L43" i="1"/>
  <c r="N43" i="1" s="1"/>
  <c r="L45" i="1"/>
  <c r="N45" i="1" s="1"/>
  <c r="L47" i="1"/>
  <c r="N47" i="1" s="1"/>
  <c r="L49" i="1"/>
  <c r="N49" i="1" s="1"/>
  <c r="L51" i="1"/>
  <c r="N51" i="1" s="1"/>
  <c r="L53" i="1"/>
  <c r="N53" i="1" s="1"/>
  <c r="L55" i="1"/>
  <c r="N55" i="1" s="1"/>
  <c r="L57" i="1"/>
  <c r="N57" i="1" s="1"/>
  <c r="L59" i="1"/>
  <c r="N59" i="1" s="1"/>
  <c r="L61" i="1"/>
  <c r="N61" i="1" s="1"/>
  <c r="L63" i="1"/>
  <c r="N63" i="1" s="1"/>
  <c r="L65" i="1"/>
  <c r="N65" i="1" s="1"/>
  <c r="L67" i="1"/>
  <c r="N67" i="1" s="1"/>
  <c r="L69" i="1"/>
  <c r="N69" i="1" s="1"/>
  <c r="L71" i="1"/>
  <c r="N71" i="1" s="1"/>
  <c r="L73" i="1"/>
  <c r="N73" i="1" s="1"/>
  <c r="L75" i="1"/>
  <c r="N75" i="1" s="1"/>
  <c r="L77" i="1"/>
  <c r="N77" i="1" s="1"/>
  <c r="L79" i="1"/>
  <c r="N79" i="1" s="1"/>
  <c r="L81" i="1"/>
  <c r="N81" i="1" s="1"/>
  <c r="L83" i="1"/>
  <c r="N83" i="1" s="1"/>
  <c r="L85" i="1"/>
  <c r="N85" i="1" s="1"/>
  <c r="AN11" i="1" l="1" a="1"/>
  <c r="AN11" i="1" s="1"/>
  <c r="AG11" i="1" a="1"/>
  <c r="AG11" i="1" s="1"/>
  <c r="AB6" i="1"/>
  <c r="M8" i="1"/>
  <c r="M6" i="1" s="1"/>
  <c r="N6" i="1"/>
  <c r="AC6" i="1"/>
  <c r="AN12" i="1" l="1" a="1"/>
  <c r="AN12" i="1" s="1"/>
  <c r="AN13" i="1" s="1" a="1"/>
  <c r="AN13" i="1" s="1"/>
  <c r="AG12" i="1" a="1"/>
  <c r="AG12" i="1" s="1"/>
  <c r="AN14" i="1" l="1" a="1"/>
  <c r="AN14" i="1" s="1"/>
  <c r="AG13" i="1" a="1"/>
  <c r="AG13" i="1" s="1"/>
  <c r="AN15" i="1" l="1" a="1"/>
  <c r="AN15" i="1" s="1"/>
  <c r="AG14" i="1" a="1"/>
  <c r="AG14" i="1" s="1"/>
  <c r="AN16" i="1" l="1" a="1"/>
  <c r="AN16" i="1" s="1"/>
  <c r="AG15" i="1" a="1"/>
  <c r="AG15" i="1" s="1"/>
  <c r="AG16" i="1" s="1" a="1"/>
  <c r="AG16" i="1" s="1"/>
  <c r="AN17" i="1" l="1" a="1"/>
  <c r="AN17" i="1" s="1"/>
  <c r="AN18" i="1" s="1" a="1"/>
  <c r="AN18" i="1" s="1"/>
  <c r="AG17" i="1" a="1"/>
  <c r="AG17" i="1" s="1"/>
  <c r="AG18" i="1" s="1" a="1"/>
  <c r="AG18" i="1" s="1"/>
  <c r="AG19" i="1" s="1" a="1"/>
  <c r="AG19" i="1" s="1"/>
  <c r="AG20" i="1" s="1" a="1"/>
  <c r="AG20" i="1" s="1"/>
  <c r="AN19" i="1" l="1" a="1"/>
  <c r="AN19" i="1" s="1"/>
  <c r="AN20" i="1" s="1" a="1"/>
  <c r="AN20" i="1" s="1"/>
  <c r="AG21" i="1" a="1"/>
  <c r="AG21" i="1" s="1"/>
  <c r="AN21" i="1" l="1" a="1"/>
  <c r="AN21" i="1" s="1"/>
  <c r="AN22" i="1" s="1" a="1"/>
  <c r="AN22" i="1" s="1"/>
  <c r="AN23" i="1" s="1" a="1"/>
  <c r="AN23" i="1" s="1"/>
  <c r="AN24" i="1" s="1" a="1"/>
  <c r="AN24" i="1" s="1"/>
  <c r="AN25" i="1" s="1" a="1"/>
  <c r="AN25" i="1" s="1"/>
  <c r="AN26" i="1" s="1" a="1"/>
  <c r="AN26" i="1" s="1"/>
  <c r="AN27" i="1" s="1" a="1"/>
  <c r="AN27" i="1" s="1"/>
  <c r="AN28" i="1" s="1" a="1"/>
  <c r="AN28" i="1" s="1"/>
  <c r="AN29" i="1" s="1" a="1"/>
  <c r="AN29" i="1" s="1"/>
  <c r="AN30" i="1" s="1" a="1"/>
  <c r="AN30" i="1" s="1"/>
  <c r="AN31" i="1" s="1" a="1"/>
  <c r="AN31" i="1" s="1"/>
  <c r="AN32" i="1" s="1" a="1"/>
  <c r="AN32" i="1" s="1"/>
  <c r="AN33" i="1" s="1" a="1"/>
  <c r="AN33" i="1" s="1"/>
  <c r="AN34" i="1" s="1" a="1"/>
  <c r="AN34" i="1" s="1"/>
  <c r="AN35" i="1" s="1" a="1"/>
  <c r="AN35" i="1" s="1"/>
  <c r="AN36" i="1" s="1" a="1"/>
  <c r="AN36" i="1" s="1"/>
  <c r="AN37" i="1" s="1" a="1"/>
  <c r="AN37" i="1" s="1"/>
  <c r="AN38" i="1" s="1" a="1"/>
  <c r="AN38" i="1" s="1"/>
  <c r="AN39" i="1" s="1" a="1"/>
  <c r="AN39" i="1" s="1"/>
  <c r="AN40" i="1" s="1" a="1"/>
  <c r="AN40" i="1" s="1"/>
  <c r="AN41" i="1" s="1" a="1"/>
  <c r="AN41" i="1" s="1"/>
  <c r="AN42" i="1" s="1" a="1"/>
  <c r="AN42" i="1" s="1"/>
  <c r="AN43" i="1" s="1" a="1"/>
  <c r="AN43" i="1" s="1"/>
  <c r="AN44" i="1" s="1" a="1"/>
  <c r="AN44" i="1" s="1"/>
  <c r="AN45" i="1" s="1" a="1"/>
  <c r="AN45" i="1" s="1"/>
  <c r="AN46" i="1" s="1" a="1"/>
  <c r="AN46" i="1" s="1"/>
  <c r="AN47" i="1" s="1" a="1"/>
  <c r="AN47" i="1" s="1"/>
  <c r="AN48" i="1" s="1" a="1"/>
  <c r="AN48" i="1" s="1"/>
  <c r="AN49" i="1" s="1" a="1"/>
  <c r="AN49" i="1" s="1"/>
  <c r="AN50" i="1" s="1" a="1"/>
  <c r="AN50" i="1" s="1"/>
  <c r="AN51" i="1" s="1" a="1"/>
  <c r="AN51" i="1" s="1"/>
  <c r="AN52" i="1" s="1" a="1"/>
  <c r="AN52" i="1" s="1"/>
  <c r="AN53" i="1" s="1" a="1"/>
  <c r="AN53" i="1" s="1"/>
  <c r="AN54" i="1" s="1" a="1"/>
  <c r="AN54" i="1" s="1"/>
  <c r="AN55" i="1" s="1" a="1"/>
  <c r="AN55" i="1" s="1"/>
  <c r="AN56" i="1" s="1" a="1"/>
  <c r="AN56" i="1" s="1"/>
  <c r="AN57" i="1" s="1" a="1"/>
  <c r="AN57" i="1" s="1"/>
  <c r="AN58" i="1" s="1" a="1"/>
  <c r="AN58" i="1" s="1"/>
  <c r="AN59" i="1" s="1" a="1"/>
  <c r="AN59" i="1" s="1"/>
  <c r="AN60" i="1" s="1" a="1"/>
  <c r="AN60" i="1" s="1"/>
  <c r="AN61" i="1" s="1" a="1"/>
  <c r="AN61" i="1" s="1"/>
  <c r="AN62" i="1" s="1" a="1"/>
  <c r="AN62" i="1" s="1"/>
  <c r="AN63" i="1" s="1" a="1"/>
  <c r="AN63" i="1" s="1"/>
  <c r="AN64" i="1" s="1" a="1"/>
  <c r="AN64" i="1" s="1"/>
  <c r="AN65" i="1" s="1" a="1"/>
  <c r="AN65" i="1" s="1"/>
  <c r="AN66" i="1" s="1" a="1"/>
  <c r="AN66" i="1" s="1"/>
  <c r="AN67" i="1" s="1" a="1"/>
  <c r="AN67" i="1" s="1"/>
  <c r="AN68" i="1" s="1" a="1"/>
  <c r="AN68" i="1" s="1"/>
  <c r="AN69" i="1" s="1" a="1"/>
  <c r="AN69" i="1" s="1"/>
  <c r="AN70" i="1" s="1" a="1"/>
  <c r="AN70" i="1" s="1"/>
  <c r="AN71" i="1" s="1" a="1"/>
  <c r="AN71" i="1" s="1"/>
  <c r="AN72" i="1" s="1" a="1"/>
  <c r="AN72" i="1" s="1"/>
  <c r="AN73" i="1" s="1" a="1"/>
  <c r="AN73" i="1" s="1"/>
  <c r="AN74" i="1" s="1" a="1"/>
  <c r="AN74" i="1" s="1"/>
  <c r="AN75" i="1" s="1" a="1"/>
  <c r="AN75" i="1" s="1"/>
  <c r="AN76" i="1" s="1" a="1"/>
  <c r="AN76" i="1" s="1"/>
  <c r="AN77" i="1" s="1" a="1"/>
  <c r="AN77" i="1" s="1"/>
  <c r="AN78" i="1" s="1" a="1"/>
  <c r="AN78" i="1" s="1"/>
  <c r="AN79" i="1" s="1" a="1"/>
  <c r="AN79" i="1" s="1"/>
  <c r="AN80" i="1" s="1" a="1"/>
  <c r="AN80" i="1" s="1"/>
  <c r="AN81" i="1" s="1" a="1"/>
  <c r="AN81" i="1" s="1"/>
  <c r="AN82" i="1" s="1" a="1"/>
  <c r="AN82" i="1" s="1"/>
  <c r="AN83" i="1" s="1" a="1"/>
  <c r="AN83" i="1" s="1"/>
  <c r="AN84" i="1" s="1" a="1"/>
  <c r="AN84" i="1" s="1"/>
  <c r="AN85" i="1" s="1" a="1"/>
  <c r="AN85" i="1" s="1"/>
  <c r="AN86" i="1" s="1" a="1"/>
  <c r="AN86" i="1" s="1"/>
  <c r="AN87" i="1" s="1" a="1"/>
  <c r="AN87" i="1" s="1"/>
  <c r="AN88" i="1" s="1" a="1"/>
  <c r="AN88" i="1" s="1"/>
  <c r="AN89" i="1" s="1" a="1"/>
  <c r="AN89" i="1" s="1"/>
  <c r="AN90" i="1" s="1" a="1"/>
  <c r="AN90" i="1" s="1"/>
  <c r="AN91" i="1" s="1" a="1"/>
  <c r="AN91" i="1" s="1"/>
  <c r="AN92" i="1" s="1" a="1"/>
  <c r="AN92" i="1" s="1"/>
  <c r="AN93" i="1" s="1" a="1"/>
  <c r="AN93" i="1" s="1"/>
  <c r="AN94" i="1" s="1" a="1"/>
  <c r="AN94" i="1" s="1"/>
  <c r="AN95" i="1" s="1" a="1"/>
  <c r="AN95" i="1" s="1"/>
  <c r="AN96" i="1" s="1" a="1"/>
  <c r="AN96" i="1" s="1"/>
  <c r="AN97" i="1" s="1" a="1"/>
  <c r="AN97" i="1" s="1"/>
  <c r="AN98" i="1" s="1" a="1"/>
  <c r="AN98" i="1" s="1"/>
  <c r="AN99" i="1" s="1" a="1"/>
  <c r="AN99" i="1" s="1"/>
  <c r="AN100" i="1" s="1" a="1"/>
  <c r="AN100" i="1" s="1"/>
  <c r="AN101" i="1" s="1" a="1"/>
  <c r="AN101" i="1" s="1"/>
  <c r="AN102" i="1" s="1" a="1"/>
  <c r="AN102" i="1" s="1"/>
  <c r="AN103" i="1" s="1" a="1"/>
  <c r="AN103" i="1" s="1"/>
  <c r="AN104" i="1" s="1" a="1"/>
  <c r="AN104" i="1" s="1"/>
  <c r="AN105" i="1" s="1" a="1"/>
  <c r="AN105" i="1" s="1"/>
  <c r="AN106" i="1" s="1" a="1"/>
  <c r="AN106" i="1" s="1"/>
  <c r="AN107" i="1" s="1" a="1"/>
  <c r="AN107" i="1" s="1"/>
  <c r="AN108" i="1" s="1" a="1"/>
  <c r="AN108" i="1" s="1"/>
  <c r="AN109" i="1" s="1" a="1"/>
  <c r="AN109" i="1" s="1"/>
  <c r="AN110" i="1" s="1" a="1"/>
  <c r="AN110" i="1" s="1"/>
  <c r="AN111" i="1" s="1" a="1"/>
  <c r="AN111" i="1" s="1"/>
  <c r="AN112" i="1" s="1" a="1"/>
  <c r="AN112" i="1" s="1"/>
  <c r="AN113" i="1" s="1" a="1"/>
  <c r="AN113" i="1" s="1"/>
  <c r="AN114" i="1" s="1" a="1"/>
  <c r="AN114" i="1" s="1"/>
  <c r="AN115" i="1" s="1" a="1"/>
  <c r="AN115" i="1" s="1"/>
  <c r="AN116" i="1" s="1" a="1"/>
  <c r="AN116" i="1" s="1"/>
  <c r="AN117" i="1" s="1" a="1"/>
  <c r="AN117" i="1" s="1"/>
  <c r="AN118" i="1" s="1" a="1"/>
  <c r="AN118" i="1" s="1"/>
  <c r="AN119" i="1" s="1" a="1"/>
  <c r="AN119" i="1" s="1"/>
  <c r="AN120" i="1" s="1" a="1"/>
  <c r="AN120" i="1" s="1"/>
  <c r="AN121" i="1" s="1" a="1"/>
  <c r="AN121" i="1" s="1"/>
  <c r="AN122" i="1" s="1" a="1"/>
  <c r="AN122" i="1" s="1"/>
  <c r="AN123" i="1" s="1" a="1"/>
  <c r="AN123" i="1" s="1"/>
  <c r="AN124" i="1" s="1" a="1"/>
  <c r="AN124" i="1" s="1"/>
  <c r="AN125" i="1" s="1" a="1"/>
  <c r="AN125" i="1" s="1"/>
  <c r="AN126" i="1" s="1" a="1"/>
  <c r="AN126" i="1" s="1"/>
  <c r="AN127" i="1" s="1" a="1"/>
  <c r="AN127" i="1" s="1"/>
  <c r="AN128" i="1" s="1" a="1"/>
  <c r="AN128" i="1" s="1"/>
  <c r="AN129" i="1" s="1" a="1"/>
  <c r="AN129" i="1" s="1"/>
  <c r="AN130" i="1" s="1" a="1"/>
  <c r="AN130" i="1" s="1"/>
  <c r="AN131" i="1" s="1" a="1"/>
  <c r="AN131" i="1" s="1"/>
  <c r="AN132" i="1" s="1" a="1"/>
  <c r="AN132" i="1" s="1"/>
  <c r="AN133" i="1" s="1" a="1"/>
  <c r="AN133" i="1" s="1"/>
  <c r="AN134" i="1" s="1" a="1"/>
  <c r="AN134" i="1" s="1"/>
  <c r="AN135" i="1" s="1" a="1"/>
  <c r="AN135" i="1" s="1"/>
  <c r="AN136" i="1" s="1" a="1"/>
  <c r="AN136" i="1" s="1"/>
  <c r="AN137" i="1" s="1" a="1"/>
  <c r="AN137" i="1" s="1"/>
  <c r="AN138" i="1" s="1" a="1"/>
  <c r="AN138" i="1" s="1"/>
  <c r="AN139" i="1" s="1" a="1"/>
  <c r="AN139" i="1" s="1"/>
  <c r="AN140" i="1" s="1" a="1"/>
  <c r="AN140" i="1" s="1"/>
  <c r="AN141" i="1" s="1" a="1"/>
  <c r="AN141" i="1" s="1"/>
  <c r="AN142" i="1" s="1" a="1"/>
  <c r="AN142" i="1" s="1"/>
  <c r="AN143" i="1" s="1" a="1"/>
  <c r="AN143" i="1" s="1"/>
  <c r="AN144" i="1" s="1" a="1"/>
  <c r="AN144" i="1" s="1"/>
  <c r="AN145" i="1" s="1" a="1"/>
  <c r="AN145" i="1" s="1"/>
  <c r="AN146" i="1" s="1" a="1"/>
  <c r="AN146" i="1" s="1"/>
  <c r="AN147" i="1" s="1" a="1"/>
  <c r="AN147" i="1" s="1"/>
  <c r="AN148" i="1" s="1" a="1"/>
  <c r="AN148" i="1" s="1"/>
  <c r="AN149" i="1" s="1" a="1"/>
  <c r="AN149" i="1" s="1"/>
  <c r="AN150" i="1" s="1" a="1"/>
  <c r="AN150" i="1" s="1"/>
  <c r="AN151" i="1" s="1" a="1"/>
  <c r="AN151" i="1" s="1"/>
  <c r="AN152" i="1" s="1" a="1"/>
  <c r="AN152" i="1" s="1"/>
  <c r="AN153" i="1" s="1" a="1"/>
  <c r="AN153" i="1" s="1"/>
  <c r="AN154" i="1" s="1" a="1"/>
  <c r="AN154" i="1" s="1"/>
  <c r="AN155" i="1" s="1" a="1"/>
  <c r="AN155" i="1" s="1"/>
  <c r="AN156" i="1" s="1" a="1"/>
  <c r="AN156" i="1" s="1"/>
  <c r="AN157" i="1" s="1" a="1"/>
  <c r="AN157" i="1" s="1"/>
  <c r="AN158" i="1" s="1" a="1"/>
  <c r="AN158" i="1" s="1"/>
  <c r="AN159" i="1" s="1" a="1"/>
  <c r="AN159" i="1" s="1"/>
  <c r="AN160" i="1" s="1" a="1"/>
  <c r="AN160" i="1" s="1"/>
  <c r="AN161" i="1" s="1" a="1"/>
  <c r="AN161" i="1" s="1"/>
  <c r="AN162" i="1" s="1" a="1"/>
  <c r="AN162" i="1" s="1"/>
  <c r="AN163" i="1" s="1" a="1"/>
  <c r="AN163" i="1" s="1"/>
  <c r="AN164" i="1" s="1" a="1"/>
  <c r="AN164" i="1" s="1"/>
  <c r="AN165" i="1" s="1" a="1"/>
  <c r="AN165" i="1" s="1"/>
  <c r="AN166" i="1" s="1" a="1"/>
  <c r="AN166" i="1" s="1"/>
  <c r="AN167" i="1" s="1" a="1"/>
  <c r="AN167" i="1" s="1"/>
  <c r="AN168" i="1" s="1" a="1"/>
  <c r="AN168" i="1" s="1"/>
  <c r="AN169" i="1" s="1" a="1"/>
  <c r="AN169" i="1" s="1"/>
  <c r="AG22" i="1" a="1"/>
  <c r="AG22" i="1" s="1"/>
  <c r="AG23" i="1" l="1" a="1"/>
  <c r="AG23" i="1" s="1"/>
  <c r="AG24" i="1" s="1" a="1"/>
  <c r="AG24" i="1" s="1"/>
  <c r="AG25" i="1" s="1" a="1"/>
  <c r="AG25" i="1" s="1"/>
  <c r="AG26" i="1" s="1" a="1"/>
  <c r="AG26" i="1" s="1"/>
  <c r="AG27" i="1" s="1" a="1"/>
  <c r="AG27" i="1" s="1"/>
  <c r="AG28" i="1" s="1" a="1"/>
  <c r="AG28" i="1" s="1"/>
  <c r="AG29" i="1" s="1" a="1"/>
  <c r="AG29" i="1" s="1"/>
  <c r="AG30" i="1" s="1" a="1"/>
  <c r="AG30" i="1" s="1"/>
  <c r="AG31" i="1" s="1" a="1"/>
  <c r="AG31" i="1" s="1"/>
  <c r="AG32" i="1" s="1" a="1"/>
  <c r="AG32" i="1" s="1"/>
  <c r="AG33" i="1" s="1" a="1"/>
  <c r="AG33" i="1" s="1"/>
  <c r="AG34" i="1" s="1" a="1"/>
  <c r="AG34" i="1" s="1"/>
  <c r="AG35" i="1" s="1" a="1"/>
  <c r="AG35" i="1" s="1"/>
  <c r="AG36" i="1" s="1" a="1"/>
  <c r="AG36" i="1" s="1"/>
  <c r="AG37" i="1" s="1" a="1"/>
  <c r="AG37" i="1" s="1"/>
  <c r="AG38" i="1" s="1" a="1"/>
  <c r="AG38" i="1" s="1"/>
  <c r="AG39" i="1" s="1" a="1"/>
  <c r="AG39" i="1" s="1"/>
  <c r="AG40" i="1" s="1" a="1"/>
  <c r="AG40" i="1" s="1"/>
  <c r="AG41" i="1" s="1" a="1"/>
  <c r="AG41" i="1" s="1"/>
  <c r="AG42" i="1" s="1" a="1"/>
  <c r="AG42" i="1" s="1"/>
  <c r="AG43" i="1" s="1" a="1"/>
  <c r="AG43" i="1" s="1"/>
  <c r="AG44" i="1" s="1" a="1"/>
  <c r="AG44" i="1" s="1"/>
  <c r="AG45" i="1" s="1" a="1"/>
  <c r="AG45" i="1" s="1"/>
  <c r="AG46" i="1" s="1" a="1"/>
  <c r="AG46" i="1" s="1"/>
  <c r="AG47" i="1" s="1" a="1"/>
  <c r="AG47" i="1" s="1"/>
  <c r="AG48" i="1" s="1" a="1"/>
  <c r="AG48" i="1" s="1"/>
  <c r="AG49" i="1" s="1" a="1"/>
  <c r="AG49" i="1" s="1"/>
  <c r="AG50" i="1" s="1" a="1"/>
  <c r="AG50" i="1" s="1"/>
  <c r="AG51" i="1" s="1" a="1"/>
  <c r="AG51" i="1" s="1"/>
  <c r="AG52" i="1" s="1" a="1"/>
  <c r="AG52" i="1" s="1"/>
  <c r="AG53" i="1" s="1" a="1"/>
  <c r="AG53" i="1" s="1"/>
  <c r="AG54" i="1" s="1" a="1"/>
  <c r="AG54" i="1" s="1"/>
  <c r="AG55" i="1" s="1" a="1"/>
  <c r="AG55" i="1" s="1"/>
  <c r="AG56" i="1" s="1" a="1"/>
  <c r="AG56" i="1" s="1"/>
  <c r="AG57" i="1" s="1" a="1"/>
  <c r="AG57" i="1" s="1"/>
  <c r="AG58" i="1" s="1" a="1"/>
  <c r="AG58" i="1" s="1"/>
  <c r="AG59" i="1" s="1" a="1"/>
  <c r="AG59" i="1" s="1"/>
  <c r="AG60" i="1" s="1" a="1"/>
  <c r="AG60" i="1" s="1"/>
  <c r="AG61" i="1" s="1" a="1"/>
  <c r="AG61" i="1" s="1"/>
  <c r="AG62" i="1" s="1" a="1"/>
  <c r="AG62" i="1" s="1"/>
  <c r="AG63" i="1" s="1" a="1"/>
  <c r="AG63" i="1" s="1"/>
  <c r="AG64" i="1" s="1" a="1"/>
  <c r="AG64" i="1" s="1"/>
  <c r="AG65" i="1" s="1" a="1"/>
  <c r="AG65" i="1" s="1"/>
  <c r="AG66" i="1" s="1" a="1"/>
  <c r="AG66" i="1" s="1"/>
  <c r="AG67" i="1" s="1" a="1"/>
  <c r="AG67" i="1" s="1"/>
  <c r="AG68" i="1" s="1" a="1"/>
  <c r="AG68" i="1" s="1"/>
  <c r="AG69" i="1" s="1" a="1"/>
  <c r="AG69" i="1" s="1"/>
  <c r="AG70" i="1" s="1" a="1"/>
  <c r="AG70" i="1" s="1"/>
  <c r="AG71" i="1" s="1" a="1"/>
  <c r="AG71" i="1" s="1"/>
  <c r="AG72" i="1" s="1" a="1"/>
  <c r="AG72" i="1" s="1"/>
  <c r="AG73" i="1" s="1" a="1"/>
  <c r="AG73" i="1" s="1"/>
  <c r="AG74" i="1" s="1" a="1"/>
  <c r="AG74" i="1" s="1"/>
  <c r="AG75" i="1" s="1" a="1"/>
  <c r="AG75" i="1" s="1"/>
  <c r="AG76" i="1" s="1" a="1"/>
  <c r="AG76" i="1" s="1"/>
  <c r="AG77" i="1" s="1" a="1"/>
  <c r="AG77" i="1" s="1"/>
  <c r="AG78" i="1" s="1" a="1"/>
  <c r="AG78" i="1" s="1"/>
  <c r="AG79" i="1" s="1" a="1"/>
  <c r="AG79" i="1" s="1"/>
  <c r="AG80" i="1" s="1" a="1"/>
  <c r="AG80" i="1" s="1"/>
  <c r="AG81" i="1" s="1" a="1"/>
  <c r="AG81" i="1" s="1"/>
  <c r="AG82" i="1" s="1" a="1"/>
  <c r="AG82" i="1" s="1"/>
  <c r="AG83" i="1" s="1" a="1"/>
  <c r="AG83" i="1" s="1"/>
  <c r="AG84" i="1" s="1" a="1"/>
  <c r="AG84" i="1" s="1"/>
  <c r="AG85" i="1" s="1" a="1"/>
  <c r="AG85" i="1" s="1"/>
  <c r="AG86" i="1" s="1" a="1"/>
  <c r="AG86" i="1" s="1"/>
  <c r="AG87" i="1" s="1" a="1"/>
  <c r="AG87" i="1" s="1"/>
  <c r="AG88" i="1" s="1" a="1"/>
  <c r="AG88" i="1" s="1"/>
  <c r="AG89" i="1" s="1" a="1"/>
  <c r="AG89" i="1" s="1"/>
  <c r="AG90" i="1" s="1" a="1"/>
  <c r="AG90" i="1" s="1"/>
  <c r="AG91" i="1" s="1" a="1"/>
  <c r="AG91" i="1" s="1"/>
  <c r="AG92" i="1" s="1" a="1"/>
  <c r="AG92" i="1" s="1"/>
  <c r="AG93" i="1" s="1" a="1"/>
  <c r="AG93" i="1" s="1"/>
  <c r="AG94" i="1" s="1" a="1"/>
  <c r="AG94" i="1" s="1"/>
  <c r="AG95" i="1" s="1" a="1"/>
  <c r="AG95" i="1" s="1"/>
  <c r="AG96" i="1" s="1" a="1"/>
  <c r="AG96" i="1" s="1"/>
  <c r="AG97" i="1" s="1" a="1"/>
  <c r="AG97" i="1" s="1"/>
  <c r="AG98" i="1" s="1" a="1"/>
  <c r="AG98" i="1" s="1"/>
  <c r="AG99" i="1" s="1" a="1"/>
  <c r="AG99" i="1" s="1"/>
  <c r="AG100" i="1" s="1" a="1"/>
  <c r="AG100" i="1" s="1"/>
  <c r="AG101" i="1" s="1" a="1"/>
  <c r="AG101" i="1" s="1"/>
  <c r="AG102" i="1" s="1" a="1"/>
  <c r="AG102" i="1" s="1"/>
  <c r="AG103" i="1" s="1" a="1"/>
  <c r="AG103" i="1" s="1"/>
  <c r="AG104" i="1" s="1" a="1"/>
  <c r="AG104" i="1" s="1"/>
  <c r="AG105" i="1" s="1" a="1"/>
  <c r="AG105" i="1" s="1"/>
  <c r="AG106" i="1" s="1" a="1"/>
  <c r="AG106" i="1" s="1"/>
  <c r="AG107" i="1" s="1" a="1"/>
  <c r="AG107" i="1" s="1"/>
  <c r="AG108" i="1" s="1" a="1"/>
  <c r="AG108" i="1" s="1"/>
  <c r="AG109" i="1" s="1" a="1"/>
  <c r="AG109" i="1" s="1"/>
  <c r="AG110" i="1" s="1" a="1"/>
  <c r="AG110" i="1" s="1"/>
  <c r="AG111" i="1" s="1" a="1"/>
  <c r="AG111" i="1" s="1"/>
  <c r="AG112" i="1" s="1" a="1"/>
  <c r="AG112" i="1" s="1"/>
  <c r="AG113" i="1" s="1" a="1"/>
  <c r="AG113" i="1" s="1"/>
  <c r="AG114" i="1" s="1" a="1"/>
  <c r="AG114" i="1" s="1"/>
  <c r="AG115" i="1" s="1" a="1"/>
  <c r="AG115" i="1" s="1"/>
  <c r="AG116" i="1" s="1" a="1"/>
  <c r="AG116" i="1" s="1"/>
  <c r="AG117" i="1" s="1" a="1"/>
  <c r="AG117" i="1" s="1"/>
  <c r="AG118" i="1" s="1" a="1"/>
  <c r="AG118" i="1" s="1"/>
  <c r="AG119" i="1" s="1" a="1"/>
  <c r="AG119" i="1" s="1"/>
  <c r="AG120" i="1" s="1" a="1"/>
  <c r="AG120" i="1" s="1"/>
  <c r="AG121" i="1" s="1" a="1"/>
  <c r="AG121" i="1" s="1"/>
  <c r="AG122" i="1" s="1" a="1"/>
  <c r="AG122" i="1" s="1"/>
  <c r="AG123" i="1" s="1" a="1"/>
  <c r="AG123" i="1" s="1"/>
  <c r="AG124" i="1" s="1" a="1"/>
  <c r="AG124" i="1" s="1"/>
  <c r="AG125" i="1" s="1" a="1"/>
  <c r="AG125" i="1" s="1"/>
  <c r="AG126" i="1" s="1" a="1"/>
  <c r="AG126" i="1" s="1"/>
  <c r="AG127" i="1" s="1" a="1"/>
  <c r="AG127" i="1" s="1"/>
  <c r="AG128" i="1" s="1" a="1"/>
  <c r="AG128" i="1" s="1"/>
  <c r="AG129" i="1" s="1" a="1"/>
  <c r="AG129" i="1" s="1"/>
  <c r="AG130" i="1" s="1" a="1"/>
  <c r="AG130" i="1" s="1"/>
  <c r="AG131" i="1" s="1" a="1"/>
  <c r="AG131" i="1" s="1"/>
  <c r="AG132" i="1" s="1" a="1"/>
  <c r="AG132" i="1" s="1"/>
  <c r="AG133" i="1" s="1" a="1"/>
  <c r="AG133" i="1" s="1"/>
  <c r="AG134" i="1" s="1" a="1"/>
  <c r="AG134" i="1" s="1"/>
  <c r="AG135" i="1" s="1" a="1"/>
  <c r="AG135" i="1" s="1"/>
  <c r="AG136" i="1" s="1" a="1"/>
  <c r="AG136" i="1" s="1"/>
  <c r="AG137" i="1" s="1" a="1"/>
  <c r="AG137" i="1" s="1"/>
  <c r="AG138" i="1" s="1" a="1"/>
  <c r="AG138" i="1" s="1"/>
  <c r="AG139" i="1" s="1" a="1"/>
  <c r="AG139" i="1" s="1"/>
  <c r="AG140" i="1" s="1" a="1"/>
  <c r="AG140" i="1" s="1"/>
  <c r="AG141" i="1" s="1" a="1"/>
  <c r="AG141" i="1" s="1"/>
  <c r="AG142" i="1" s="1" a="1"/>
  <c r="AG142" i="1" s="1"/>
  <c r="AG143" i="1" s="1" a="1"/>
  <c r="AG143" i="1" s="1"/>
  <c r="AG144" i="1" s="1" a="1"/>
  <c r="AG144" i="1" s="1"/>
  <c r="AG145" i="1" s="1" a="1"/>
  <c r="AG145" i="1" s="1"/>
  <c r="AG146" i="1" s="1" a="1"/>
  <c r="AG146" i="1" s="1"/>
  <c r="AG147" i="1" s="1" a="1"/>
  <c r="AG147" i="1" s="1"/>
  <c r="AG148" i="1" s="1" a="1"/>
  <c r="AG148" i="1" s="1"/>
  <c r="AG149" i="1" s="1" a="1"/>
  <c r="AG149" i="1" s="1"/>
  <c r="AG150" i="1" s="1" a="1"/>
  <c r="AG150" i="1" s="1"/>
  <c r="AG151" i="1" s="1" a="1"/>
  <c r="AG151" i="1" s="1"/>
  <c r="AG152" i="1" s="1" a="1"/>
  <c r="AG152" i="1" s="1"/>
  <c r="AG153" i="1" s="1" a="1"/>
  <c r="AG153" i="1" s="1"/>
  <c r="AG154" i="1" s="1" a="1"/>
  <c r="AG154" i="1" s="1"/>
  <c r="AG155" i="1" s="1" a="1"/>
  <c r="AG155" i="1" s="1"/>
  <c r="AG156" i="1" s="1" a="1"/>
  <c r="AG156" i="1" s="1"/>
  <c r="AG157" i="1" s="1" a="1"/>
  <c r="AG157" i="1" s="1"/>
  <c r="AG158" i="1" s="1" a="1"/>
  <c r="AG158" i="1" s="1"/>
  <c r="AG159" i="1" s="1" a="1"/>
  <c r="AG159" i="1" s="1"/>
  <c r="AG160" i="1" s="1" a="1"/>
  <c r="AG160" i="1" s="1"/>
  <c r="AG161" i="1" s="1" a="1"/>
  <c r="AG161" i="1" s="1"/>
  <c r="AG162" i="1" s="1" a="1"/>
  <c r="AG162" i="1" s="1"/>
  <c r="AG163" i="1" s="1" a="1"/>
  <c r="AG163" i="1" s="1"/>
  <c r="AG164" i="1" s="1" a="1"/>
  <c r="AG164" i="1" s="1"/>
  <c r="AG165" i="1" s="1" a="1"/>
  <c r="AG165" i="1" s="1"/>
  <c r="AG166" i="1" s="1" a="1"/>
  <c r="AG166" i="1" s="1"/>
  <c r="AG167" i="1" s="1" a="1"/>
  <c r="AG167" i="1" s="1"/>
  <c r="AG168" i="1" s="1" a="1"/>
  <c r="AG168" i="1" s="1"/>
  <c r="AG169" i="1" s="1" a="1"/>
  <c r="AG169" i="1" s="1"/>
  <c r="AG170" i="1" s="1" a="1"/>
  <c r="AG170" i="1" s="1"/>
  <c r="AH75" i="1" s="1"/>
  <c r="AK75" i="1" l="1"/>
  <c r="AI75" i="1"/>
  <c r="AH149" i="1"/>
  <c r="AH116" i="1"/>
  <c r="AH25" i="1"/>
  <c r="AH99" i="1"/>
  <c r="AH129" i="1"/>
  <c r="AH148" i="1"/>
  <c r="AH103" i="1"/>
  <c r="AH78" i="1"/>
  <c r="AH80" i="1"/>
  <c r="AH167" i="1"/>
  <c r="AH159" i="1"/>
  <c r="AH96" i="1"/>
  <c r="AH107" i="1"/>
  <c r="AH60" i="1"/>
  <c r="AH44" i="1"/>
  <c r="AH14" i="1"/>
  <c r="AH27" i="1"/>
  <c r="AH47" i="1"/>
  <c r="AH150" i="1"/>
  <c r="AH165" i="1"/>
  <c r="AH170" i="1"/>
  <c r="AH86" i="1"/>
  <c r="AH85" i="1"/>
  <c r="AH57" i="1"/>
  <c r="AH112" i="1"/>
  <c r="AH145" i="1"/>
  <c r="AH169" i="1"/>
  <c r="AH38" i="1"/>
  <c r="AH54" i="1"/>
  <c r="AH61" i="1"/>
  <c r="AH71" i="1"/>
  <c r="AH23" i="1"/>
  <c r="AH130" i="1"/>
  <c r="AH41" i="1"/>
  <c r="AH8" i="1"/>
  <c r="AH134" i="1"/>
  <c r="AH102" i="1"/>
  <c r="AH155" i="1"/>
  <c r="AH109" i="1"/>
  <c r="AH110" i="1"/>
  <c r="AH137" i="1"/>
  <c r="AH126" i="1"/>
  <c r="AH131" i="1"/>
  <c r="AH88" i="1"/>
  <c r="AH33" i="1"/>
  <c r="AH10" i="1"/>
  <c r="AH31" i="1"/>
  <c r="AH76" i="1"/>
  <c r="AH143" i="1"/>
  <c r="AH30" i="1"/>
  <c r="AH90" i="1"/>
  <c r="AH89" i="1"/>
  <c r="AH67" i="1"/>
  <c r="AH138" i="1"/>
  <c r="AH119" i="1"/>
  <c r="AH135" i="1"/>
  <c r="AH18" i="1"/>
  <c r="AH48" i="1"/>
  <c r="AH11" i="1"/>
  <c r="AH122" i="1"/>
  <c r="AH22" i="1"/>
  <c r="AH98" i="1"/>
  <c r="AH29" i="1"/>
  <c r="AH166" i="1"/>
  <c r="AH43" i="1"/>
  <c r="AH164" i="1"/>
  <c r="AH68" i="1"/>
  <c r="AH106" i="1"/>
  <c r="AH49" i="1"/>
  <c r="AH97" i="1"/>
  <c r="AH36" i="1"/>
  <c r="AH127" i="1"/>
  <c r="AH100" i="1"/>
  <c r="AH73" i="1"/>
  <c r="AH16" i="1"/>
  <c r="AH121" i="1"/>
  <c r="AH55" i="1"/>
  <c r="AH52" i="1"/>
  <c r="AH160" i="1"/>
  <c r="AH12" i="1"/>
  <c r="AH9" i="1"/>
  <c r="AH120" i="1"/>
  <c r="AH65" i="1"/>
  <c r="AH40" i="1"/>
  <c r="AH113" i="1"/>
  <c r="AH125" i="1"/>
  <c r="AH15" i="1"/>
  <c r="AH162" i="1"/>
  <c r="AH63" i="1"/>
  <c r="AH19" i="1"/>
  <c r="AH39" i="1"/>
  <c r="AH156" i="1"/>
  <c r="AH62" i="1"/>
  <c r="AH82" i="1"/>
  <c r="AH56" i="1"/>
  <c r="AH115" i="1"/>
  <c r="AH34" i="1"/>
  <c r="AH124" i="1"/>
  <c r="AH161" i="1"/>
  <c r="AH146" i="1"/>
  <c r="AH144" i="1"/>
  <c r="AH37" i="1"/>
  <c r="AH168" i="1"/>
  <c r="AH132" i="1"/>
  <c r="AH152" i="1"/>
  <c r="AH77" i="1"/>
  <c r="AH93" i="1"/>
  <c r="AH105" i="1"/>
  <c r="AH79" i="1"/>
  <c r="AH139" i="1"/>
  <c r="AH51" i="1"/>
  <c r="AH140" i="1"/>
  <c r="AH74" i="1"/>
  <c r="AH72" i="1"/>
  <c r="AH157" i="1"/>
  <c r="AH50" i="1"/>
  <c r="AH118" i="1"/>
  <c r="AH104" i="1"/>
  <c r="AH108" i="1"/>
  <c r="AH35" i="1"/>
  <c r="AH117" i="1"/>
  <c r="AH81" i="1"/>
  <c r="AH111" i="1"/>
  <c r="AH28" i="1"/>
  <c r="AH26" i="1"/>
  <c r="AH66" i="1"/>
  <c r="AH163" i="1"/>
  <c r="AH46" i="1"/>
  <c r="AH84" i="1"/>
  <c r="AH154" i="1"/>
  <c r="AH114" i="1"/>
  <c r="AH123" i="1"/>
  <c r="AH153" i="1"/>
  <c r="AH95" i="1"/>
  <c r="AH92" i="1"/>
  <c r="AH141" i="1"/>
  <c r="AH101" i="1"/>
  <c r="AH42" i="1"/>
  <c r="AH53" i="1"/>
  <c r="AH32" i="1"/>
  <c r="AH83" i="1"/>
  <c r="AH59" i="1"/>
  <c r="AH87" i="1"/>
  <c r="AH17" i="1"/>
  <c r="AH147" i="1"/>
  <c r="AH133" i="1"/>
  <c r="AH94" i="1"/>
  <c r="AH13" i="1"/>
  <c r="AH91" i="1"/>
  <c r="AH136" i="1"/>
  <c r="AH58" i="1"/>
  <c r="AH70" i="1"/>
  <c r="AH45" i="1"/>
  <c r="AH24" i="1"/>
  <c r="AH128" i="1"/>
  <c r="AH64" i="1"/>
  <c r="AH151" i="1"/>
  <c r="AH142" i="1"/>
  <c r="AH21" i="1"/>
  <c r="AH158" i="1"/>
  <c r="AH69" i="1"/>
  <c r="AH20" i="1"/>
  <c r="AK136" i="1" l="1"/>
  <c r="AI136" i="1"/>
  <c r="AI128" i="1"/>
  <c r="AK128" i="1"/>
  <c r="AK69" i="1"/>
  <c r="AI69" i="1"/>
  <c r="AK13" i="1"/>
  <c r="AI13" i="1"/>
  <c r="AI53" i="1"/>
  <c r="AK53" i="1"/>
  <c r="AK70" i="1"/>
  <c r="AI70" i="1"/>
  <c r="AI94" i="1"/>
  <c r="AK94" i="1"/>
  <c r="AK87" i="1"/>
  <c r="AI87" i="1"/>
  <c r="AK21" i="1"/>
  <c r="AI21" i="1"/>
  <c r="AI24" i="1"/>
  <c r="AK24" i="1"/>
  <c r="AI133" i="1"/>
  <c r="AK133" i="1"/>
  <c r="AK141" i="1"/>
  <c r="AI141" i="1"/>
  <c r="AK163" i="1"/>
  <c r="AI163" i="1"/>
  <c r="AK28" i="1"/>
  <c r="AI28" i="1"/>
  <c r="AI104" i="1"/>
  <c r="AK104" i="1"/>
  <c r="AI77" i="1"/>
  <c r="AK77" i="1"/>
  <c r="AI37" i="1"/>
  <c r="AK37" i="1"/>
  <c r="AK124" i="1"/>
  <c r="AI124" i="1"/>
  <c r="AI62" i="1"/>
  <c r="AK62" i="1"/>
  <c r="AK15" i="1"/>
  <c r="AI15" i="1"/>
  <c r="AK65" i="1"/>
  <c r="AI65" i="1"/>
  <c r="AK9" i="1"/>
  <c r="AI9" i="1"/>
  <c r="AI52" i="1"/>
  <c r="AK52" i="1"/>
  <c r="AI127" i="1"/>
  <c r="AK127" i="1"/>
  <c r="AK106" i="1"/>
  <c r="AI106" i="1"/>
  <c r="AK22" i="1"/>
  <c r="AI22" i="1"/>
  <c r="AK48" i="1"/>
  <c r="AI48" i="1"/>
  <c r="AK33" i="1"/>
  <c r="AI33" i="1"/>
  <c r="AK109" i="1"/>
  <c r="AI109" i="1"/>
  <c r="AI41" i="1"/>
  <c r="AK41" i="1"/>
  <c r="AK23" i="1"/>
  <c r="AI23" i="1"/>
  <c r="AI170" i="1"/>
  <c r="AK170" i="1"/>
  <c r="AI14" i="1"/>
  <c r="AK14" i="1"/>
  <c r="AK96" i="1"/>
  <c r="AI96" i="1"/>
  <c r="AI80" i="1"/>
  <c r="AK80" i="1"/>
  <c r="AI99" i="1"/>
  <c r="AK99" i="1"/>
  <c r="AK149" i="1"/>
  <c r="AI149" i="1"/>
  <c r="AK142" i="1"/>
  <c r="AI142" i="1"/>
  <c r="AK64" i="1"/>
  <c r="AI64" i="1"/>
  <c r="AK45" i="1"/>
  <c r="AI45" i="1"/>
  <c r="AK58" i="1"/>
  <c r="AI58" i="1"/>
  <c r="AI147" i="1"/>
  <c r="AK147" i="1"/>
  <c r="AI59" i="1"/>
  <c r="AK59" i="1"/>
  <c r="AI92" i="1"/>
  <c r="AK92" i="1"/>
  <c r="AI154" i="1"/>
  <c r="AK154" i="1"/>
  <c r="AK66" i="1"/>
  <c r="AI66" i="1"/>
  <c r="AK117" i="1"/>
  <c r="AI117" i="1"/>
  <c r="AK118" i="1"/>
  <c r="AI118" i="1"/>
  <c r="AK157" i="1"/>
  <c r="AI157" i="1"/>
  <c r="AI140" i="1"/>
  <c r="AK140" i="1"/>
  <c r="AI152" i="1"/>
  <c r="AK152" i="1"/>
  <c r="AK144" i="1"/>
  <c r="AI144" i="1"/>
  <c r="AK34" i="1"/>
  <c r="AI34" i="1"/>
  <c r="AK156" i="1"/>
  <c r="AI156" i="1"/>
  <c r="AI55" i="1"/>
  <c r="AK55" i="1"/>
  <c r="AK16" i="1"/>
  <c r="AI16" i="1"/>
  <c r="AI29" i="1"/>
  <c r="AK29" i="1"/>
  <c r="AI122" i="1"/>
  <c r="AK122" i="1"/>
  <c r="AK18" i="1"/>
  <c r="AI18" i="1"/>
  <c r="AI119" i="1"/>
  <c r="AK119" i="1"/>
  <c r="AK88" i="1"/>
  <c r="AI88" i="1"/>
  <c r="AK131" i="1"/>
  <c r="AI131" i="1"/>
  <c r="AK155" i="1"/>
  <c r="AI155" i="1"/>
  <c r="AK38" i="1"/>
  <c r="AI38" i="1"/>
  <c r="AK165" i="1"/>
  <c r="AI165" i="1"/>
  <c r="AK159" i="1"/>
  <c r="AI159" i="1"/>
  <c r="AK78" i="1"/>
  <c r="AI78" i="1"/>
  <c r="AK83" i="1"/>
  <c r="AI83" i="1"/>
  <c r="AK153" i="1"/>
  <c r="AI153" i="1"/>
  <c r="AI50" i="1"/>
  <c r="AK50" i="1"/>
  <c r="AI139" i="1"/>
  <c r="AK139" i="1"/>
  <c r="AK132" i="1"/>
  <c r="AI132" i="1"/>
  <c r="AK115" i="1"/>
  <c r="AI115" i="1"/>
  <c r="AI39" i="1"/>
  <c r="AK39" i="1"/>
  <c r="AK162" i="1"/>
  <c r="AI162" i="1"/>
  <c r="AK36" i="1"/>
  <c r="AI36" i="1"/>
  <c r="AI68" i="1"/>
  <c r="AK68" i="1"/>
  <c r="AI11" i="1"/>
  <c r="AK11" i="1"/>
  <c r="AK138" i="1"/>
  <c r="AI138" i="1"/>
  <c r="AI89" i="1"/>
  <c r="AK89" i="1"/>
  <c r="AI30" i="1"/>
  <c r="AK30" i="1"/>
  <c r="AK126" i="1"/>
  <c r="AI126" i="1"/>
  <c r="AI71" i="1"/>
  <c r="AK71" i="1"/>
  <c r="AK169" i="1"/>
  <c r="AI169" i="1"/>
  <c r="AI112" i="1"/>
  <c r="AK112" i="1"/>
  <c r="AK44" i="1"/>
  <c r="AI44" i="1"/>
  <c r="AI25" i="1"/>
  <c r="AK25" i="1"/>
  <c r="AI151" i="1"/>
  <c r="AK151" i="1"/>
  <c r="AK32" i="1"/>
  <c r="AI32" i="1"/>
  <c r="AK42" i="1"/>
  <c r="AI42" i="1"/>
  <c r="AK84" i="1"/>
  <c r="AI84" i="1"/>
  <c r="AK111" i="1"/>
  <c r="AI111" i="1"/>
  <c r="AK72" i="1"/>
  <c r="AI72" i="1"/>
  <c r="AI79" i="1"/>
  <c r="AK79" i="1"/>
  <c r="AK146" i="1"/>
  <c r="AI146" i="1"/>
  <c r="AI19" i="1"/>
  <c r="AK19" i="1"/>
  <c r="AK125" i="1"/>
  <c r="AI125" i="1"/>
  <c r="AK73" i="1"/>
  <c r="AI73" i="1"/>
  <c r="AK97" i="1"/>
  <c r="AI97" i="1"/>
  <c r="AI164" i="1"/>
  <c r="AK164" i="1"/>
  <c r="AI43" i="1"/>
  <c r="AK43" i="1"/>
  <c r="AK135" i="1"/>
  <c r="AI135" i="1"/>
  <c r="AI67" i="1"/>
  <c r="AK67" i="1"/>
  <c r="AK143" i="1"/>
  <c r="AI143" i="1"/>
  <c r="AK10" i="1"/>
  <c r="AI10" i="1"/>
  <c r="AI102" i="1"/>
  <c r="AK102" i="1"/>
  <c r="AK130" i="1"/>
  <c r="AI130" i="1"/>
  <c r="AI54" i="1"/>
  <c r="AK54" i="1"/>
  <c r="AK57" i="1"/>
  <c r="AI57" i="1"/>
  <c r="AK150" i="1"/>
  <c r="AI150" i="1"/>
  <c r="AI167" i="1"/>
  <c r="AK167" i="1"/>
  <c r="AI103" i="1"/>
  <c r="AK103" i="1"/>
  <c r="AI116" i="1"/>
  <c r="AK116" i="1"/>
  <c r="AK20" i="1"/>
  <c r="AI20" i="1"/>
  <c r="AK101" i="1"/>
  <c r="AI101" i="1"/>
  <c r="AK95" i="1"/>
  <c r="AI95" i="1"/>
  <c r="AI123" i="1"/>
  <c r="AK123" i="1"/>
  <c r="AI26" i="1"/>
  <c r="AK26" i="1"/>
  <c r="AK81" i="1"/>
  <c r="AI81" i="1"/>
  <c r="AK35" i="1"/>
  <c r="AI35" i="1"/>
  <c r="AI74" i="1"/>
  <c r="AK74" i="1"/>
  <c r="AK105" i="1"/>
  <c r="AI105" i="1"/>
  <c r="AK161" i="1"/>
  <c r="AI161" i="1"/>
  <c r="AI56" i="1"/>
  <c r="AK56" i="1"/>
  <c r="AK63" i="1"/>
  <c r="AI63" i="1"/>
  <c r="AK113" i="1"/>
  <c r="AI113" i="1"/>
  <c r="AK12" i="1"/>
  <c r="AI12" i="1"/>
  <c r="AK100" i="1"/>
  <c r="AI100" i="1"/>
  <c r="AK49" i="1"/>
  <c r="AI49" i="1"/>
  <c r="AK98" i="1"/>
  <c r="AI98" i="1"/>
  <c r="AK76" i="1"/>
  <c r="AI76" i="1"/>
  <c r="AK137" i="1"/>
  <c r="AI137" i="1"/>
  <c r="AK134" i="1"/>
  <c r="AI134" i="1"/>
  <c r="AI85" i="1"/>
  <c r="AK85" i="1"/>
  <c r="AI47" i="1"/>
  <c r="AK47" i="1"/>
  <c r="AK60" i="1"/>
  <c r="AI60" i="1"/>
  <c r="AI148" i="1"/>
  <c r="AK148" i="1"/>
  <c r="AI91" i="1"/>
  <c r="AK91" i="1"/>
  <c r="AI17" i="1"/>
  <c r="AK17" i="1"/>
  <c r="AK158" i="1"/>
  <c r="AI158" i="1"/>
  <c r="AK114" i="1"/>
  <c r="AI114" i="1"/>
  <c r="AK46" i="1"/>
  <c r="AI46" i="1"/>
  <c r="AK108" i="1"/>
  <c r="AI108" i="1"/>
  <c r="AK51" i="1"/>
  <c r="AI51" i="1"/>
  <c r="AK93" i="1"/>
  <c r="AI93" i="1"/>
  <c r="AK168" i="1"/>
  <c r="AI168" i="1"/>
  <c r="AK82" i="1"/>
  <c r="AI82" i="1"/>
  <c r="AK40" i="1"/>
  <c r="AI40" i="1"/>
  <c r="AK120" i="1"/>
  <c r="AI120" i="1"/>
  <c r="AI160" i="1"/>
  <c r="AK160" i="1"/>
  <c r="AI121" i="1"/>
  <c r="AK121" i="1"/>
  <c r="AI166" i="1"/>
  <c r="AK166" i="1"/>
  <c r="AK90" i="1"/>
  <c r="AI90" i="1"/>
  <c r="AI31" i="1"/>
  <c r="AK31" i="1"/>
  <c r="AI110" i="1"/>
  <c r="AK110" i="1"/>
  <c r="AK8" i="1"/>
  <c r="AI8" i="1"/>
  <c r="AK61" i="1"/>
  <c r="AI61" i="1"/>
  <c r="AK145" i="1"/>
  <c r="AI145" i="1"/>
  <c r="AK86" i="1"/>
  <c r="AI86" i="1"/>
  <c r="AK27" i="1"/>
  <c r="AI27" i="1"/>
  <c r="AK107" i="1"/>
  <c r="AI107" i="1"/>
  <c r="AK129" i="1"/>
  <c r="AI129" i="1"/>
  <c r="AJ83" i="1" l="1"/>
  <c r="AJ120" i="1"/>
  <c r="AJ157" i="1"/>
  <c r="AJ39" i="1"/>
  <c r="AJ106" i="1"/>
  <c r="AJ161" i="1"/>
  <c r="AJ19" i="1"/>
  <c r="AJ50" i="1"/>
  <c r="AJ81" i="1"/>
  <c r="AJ148" i="1"/>
  <c r="AJ136" i="1"/>
  <c r="AJ24" i="1"/>
  <c r="AJ61" i="1"/>
  <c r="AJ92" i="1"/>
  <c r="AJ123" i="1"/>
  <c r="AJ154" i="1"/>
  <c r="AJ119" i="1"/>
  <c r="AJ13" i="1"/>
  <c r="AJ80" i="1"/>
  <c r="AJ34" i="1"/>
  <c r="AJ125" i="1"/>
  <c r="AJ55" i="1"/>
  <c r="AJ122" i="1"/>
  <c r="AJ40" i="1"/>
  <c r="AJ146" i="1"/>
  <c r="AJ167" i="1"/>
  <c r="AJ97" i="1"/>
  <c r="AJ164" i="1"/>
  <c r="AJ46" i="1"/>
  <c r="AJ78" i="1"/>
  <c r="AJ64" i="1"/>
  <c r="AJ66" i="1"/>
  <c r="AJ139" i="1"/>
  <c r="AJ21" i="1"/>
  <c r="AJ52" i="1"/>
  <c r="AJ107" i="1"/>
  <c r="AJ37" i="1"/>
  <c r="AJ104" i="1"/>
  <c r="AJ22" i="1"/>
  <c r="AJ115" i="1"/>
  <c r="AJ155" i="1"/>
  <c r="AJ49" i="1"/>
  <c r="AJ116" i="1"/>
  <c r="AJ70" i="1"/>
  <c r="AJ18" i="1"/>
  <c r="AJ91" i="1"/>
  <c r="AJ158" i="1"/>
  <c r="AJ76" i="1"/>
  <c r="AJ105" i="1"/>
  <c r="AJ60" i="1"/>
  <c r="AJ133" i="1"/>
  <c r="AJ15" i="1"/>
  <c r="AJ82" i="1"/>
  <c r="AJ150" i="1"/>
  <c r="AJ29" i="1"/>
  <c r="AJ102" i="1"/>
  <c r="AJ26" i="1"/>
  <c r="AJ57" i="1"/>
  <c r="AJ88" i="1"/>
  <c r="AJ143" i="1"/>
  <c r="AJ73" i="1"/>
  <c r="AJ140" i="1"/>
  <c r="AJ58" i="1"/>
  <c r="AJ74" i="1"/>
  <c r="AJ84" i="1"/>
  <c r="AJ152" i="1"/>
  <c r="AJ53" i="1"/>
  <c r="AJ127" i="1"/>
  <c r="AJ117" i="1"/>
  <c r="AJ23" i="1"/>
  <c r="AJ168" i="1"/>
  <c r="AJ51" i="1"/>
  <c r="AJ77" i="1"/>
  <c r="AJ65" i="1"/>
  <c r="AJ67" i="1"/>
  <c r="AJ93" i="1"/>
  <c r="AJ35" i="1"/>
  <c r="AJ109" i="1"/>
  <c r="AJ99" i="1"/>
  <c r="AJ33" i="1"/>
  <c r="AJ156" i="1"/>
  <c r="AJ89" i="1"/>
  <c r="AJ153" i="1"/>
  <c r="AJ25" i="1"/>
  <c r="AJ87" i="1"/>
  <c r="AJ101" i="1"/>
  <c r="AJ129" i="1"/>
  <c r="AJ145" i="1"/>
  <c r="AJ141" i="1"/>
  <c r="AJ151" i="1"/>
  <c r="AJ72" i="1"/>
  <c r="AJ166" i="1"/>
  <c r="AJ75" i="1"/>
  <c r="AJ163" i="1"/>
  <c r="AJ59" i="1"/>
  <c r="AJ149" i="1"/>
  <c r="AJ103" i="1"/>
  <c r="AJ71" i="1"/>
  <c r="AJ135" i="1"/>
  <c r="AJ98" i="1"/>
  <c r="AJ100" i="1"/>
  <c r="AJ12" i="1"/>
  <c r="AJ126" i="1"/>
  <c r="AJ42" i="1"/>
  <c r="AJ118" i="1"/>
  <c r="AJ134" i="1"/>
  <c r="AJ27" i="1"/>
  <c r="AJ48" i="1"/>
  <c r="AJ162" i="1"/>
  <c r="AJ132" i="1"/>
  <c r="AJ69" i="1"/>
  <c r="AJ160" i="1"/>
  <c r="AJ43" i="1"/>
  <c r="AJ11" i="1"/>
  <c r="AJ85" i="1"/>
  <c r="AJ111" i="1"/>
  <c r="AJ54" i="1"/>
  <c r="AJ14" i="1"/>
  <c r="AJ112" i="1"/>
  <c r="AJ95" i="1"/>
  <c r="AJ169" i="1"/>
  <c r="AJ159" i="1"/>
  <c r="AJ79" i="1"/>
  <c r="AJ137" i="1"/>
  <c r="AJ62" i="1"/>
  <c r="AJ165" i="1"/>
  <c r="AJ36" i="1"/>
  <c r="AJ32" i="1"/>
  <c r="AJ94" i="1"/>
  <c r="AJ28" i="1"/>
  <c r="AJ86" i="1"/>
  <c r="AJ10" i="1"/>
  <c r="AJ16" i="1"/>
  <c r="AJ68" i="1"/>
  <c r="AJ8" i="1"/>
  <c r="AJ9" i="1"/>
  <c r="AJ56" i="1"/>
  <c r="AJ138" i="1"/>
  <c r="AJ114" i="1"/>
  <c r="AJ44" i="1"/>
  <c r="AJ45" i="1"/>
  <c r="AJ128" i="1"/>
  <c r="AJ31" i="1"/>
  <c r="AJ144" i="1"/>
  <c r="AJ47" i="1"/>
  <c r="AJ121" i="1"/>
  <c r="AJ147" i="1"/>
  <c r="AJ90" i="1"/>
  <c r="AJ41" i="1"/>
  <c r="AJ131" i="1"/>
  <c r="AJ20" i="1"/>
  <c r="AJ30" i="1"/>
  <c r="AJ113" i="1"/>
  <c r="AJ142" i="1"/>
  <c r="AJ96" i="1"/>
  <c r="AJ110" i="1"/>
  <c r="AJ124" i="1"/>
  <c r="AJ108" i="1"/>
  <c r="AJ17" i="1"/>
  <c r="AJ38" i="1"/>
  <c r="AJ130" i="1"/>
  <c r="AJ170" i="1"/>
  <c r="AJ63" i="1"/>
  <c r="AL136" i="1"/>
  <c r="AL66" i="1"/>
  <c r="AL133" i="1"/>
  <c r="AL164" i="1"/>
  <c r="AL70" i="1"/>
  <c r="AL143" i="1"/>
  <c r="AL67" i="1"/>
  <c r="AL134" i="1"/>
  <c r="AL23" i="1"/>
  <c r="AL87" i="1"/>
  <c r="AL77" i="1"/>
  <c r="AL150" i="1"/>
  <c r="AL68" i="1"/>
  <c r="AL141" i="1"/>
  <c r="AL94" i="1"/>
  <c r="AL55" i="1"/>
  <c r="AL10" i="1"/>
  <c r="AL47" i="1"/>
  <c r="AL84" i="1"/>
  <c r="AL151" i="1"/>
  <c r="AL75" i="1"/>
  <c r="AL124" i="1"/>
  <c r="AL18" i="1"/>
  <c r="AL49" i="1"/>
  <c r="AL80" i="1"/>
  <c r="AL130" i="1"/>
  <c r="AL86" i="1"/>
  <c r="AL28" i="1"/>
  <c r="AL137" i="1"/>
  <c r="AL97" i="1"/>
  <c r="AL21" i="1"/>
  <c r="AL142" i="1"/>
  <c r="AL108" i="1"/>
  <c r="AL62" i="1"/>
  <c r="AL135" i="1"/>
  <c r="AL40" i="1"/>
  <c r="AL149" i="1"/>
  <c r="AL109" i="1"/>
  <c r="AL69" i="1"/>
  <c r="AL58" i="1"/>
  <c r="AL163" i="1"/>
  <c r="AL82" i="1"/>
  <c r="AL155" i="1"/>
  <c r="AL79" i="1"/>
  <c r="AL39" i="1"/>
  <c r="AL160" i="1"/>
  <c r="AL90" i="1"/>
  <c r="AL157" i="1"/>
  <c r="AL165" i="1"/>
  <c r="AL101" i="1"/>
  <c r="AL61" i="1"/>
  <c r="AL128" i="1"/>
  <c r="AL106" i="1"/>
  <c r="AL72" i="1"/>
  <c r="AL26" i="1"/>
  <c r="AL99" i="1"/>
  <c r="AL158" i="1"/>
  <c r="AL113" i="1"/>
  <c r="AL73" i="1"/>
  <c r="AL33" i="1"/>
  <c r="AL153" i="1"/>
  <c r="AL168" i="1"/>
  <c r="AL46" i="1"/>
  <c r="AL119" i="1"/>
  <c r="AL43" i="1"/>
  <c r="AL146" i="1"/>
  <c r="AL88" i="1"/>
  <c r="AL54" i="1"/>
  <c r="AL121" i="1"/>
  <c r="AL45" i="1"/>
  <c r="AL19" i="1"/>
  <c r="AL102" i="1"/>
  <c r="AL92" i="1"/>
  <c r="AL71" i="1"/>
  <c r="AL139" i="1"/>
  <c r="AL24" i="1"/>
  <c r="AL41" i="1"/>
  <c r="AL32" i="1"/>
  <c r="AL81" i="1"/>
  <c r="AL122" i="1"/>
  <c r="AL83" i="1"/>
  <c r="AL38" i="1"/>
  <c r="AL52" i="1"/>
  <c r="AL162" i="1"/>
  <c r="AL9" i="1"/>
  <c r="AL91" i="1"/>
  <c r="AL64" i="1"/>
  <c r="AL138" i="1"/>
  <c r="AL57" i="1"/>
  <c r="AL107" i="1"/>
  <c r="AL98" i="1"/>
  <c r="AL127" i="1"/>
  <c r="AL42" i="1"/>
  <c r="AL104" i="1"/>
  <c r="AL166" i="1"/>
  <c r="AL15" i="1"/>
  <c r="AL12" i="1"/>
  <c r="AL74" i="1"/>
  <c r="AL17" i="1"/>
  <c r="AL13" i="1"/>
  <c r="AL117" i="1"/>
  <c r="AL51" i="1"/>
  <c r="AL100" i="1"/>
  <c r="AL25" i="1"/>
  <c r="AL93" i="1"/>
  <c r="AL36" i="1"/>
  <c r="AL170" i="1"/>
  <c r="AL50" i="1"/>
  <c r="AL78" i="1"/>
  <c r="AL140" i="1"/>
  <c r="AL59" i="1"/>
  <c r="AL123" i="1"/>
  <c r="AL48" i="1"/>
  <c r="AL110" i="1"/>
  <c r="AL56" i="1"/>
  <c r="AL29" i="1"/>
  <c r="AL129" i="1"/>
  <c r="AL27" i="1"/>
  <c r="AL114" i="1"/>
  <c r="AL131" i="1"/>
  <c r="AL120" i="1"/>
  <c r="AL53" i="1"/>
  <c r="AL44" i="1"/>
  <c r="AL159" i="1"/>
  <c r="AL37" i="1"/>
  <c r="AL65" i="1"/>
  <c r="AL34" i="1"/>
  <c r="AL63" i="1"/>
  <c r="AL96" i="1"/>
  <c r="AL156" i="1"/>
  <c r="AL89" i="1"/>
  <c r="AL152" i="1"/>
  <c r="AL20" i="1"/>
  <c r="AL161" i="1"/>
  <c r="AL147" i="1"/>
  <c r="AL148" i="1"/>
  <c r="AL16" i="1"/>
  <c r="AL30" i="1"/>
  <c r="AL35" i="1"/>
  <c r="AL167" i="1"/>
  <c r="AL145" i="1"/>
  <c r="AL14" i="1"/>
  <c r="AL115" i="1"/>
  <c r="AL125" i="1"/>
  <c r="AL22" i="1"/>
  <c r="AL112" i="1"/>
  <c r="AL85" i="1"/>
  <c r="AL116" i="1"/>
  <c r="AL8" i="1"/>
  <c r="AL169" i="1"/>
  <c r="AL144" i="1"/>
  <c r="AL76" i="1"/>
  <c r="AL105" i="1"/>
  <c r="AL118" i="1"/>
  <c r="AL111" i="1"/>
  <c r="AL126" i="1"/>
  <c r="AL95" i="1"/>
  <c r="AL31" i="1"/>
  <c r="AL154" i="1"/>
  <c r="AL60" i="1"/>
  <c r="AL103" i="1"/>
  <c r="AL11" i="1"/>
  <c r="AL132" i="1"/>
  <c r="AG5" i="1" l="1" a="1"/>
  <c r="AG5" i="1" s="1"/>
  <c r="AG4" i="1" a="1"/>
  <c r="AG4" i="1" s="1"/>
  <c r="AN170" i="1" a="1"/>
  <c r="AN170" i="1" s="1"/>
  <c r="AO135" i="1" s="1"/>
  <c r="E4" i="1" l="1"/>
  <c r="D4" i="1" s="1"/>
  <c r="AO150" i="1"/>
  <c r="AR150" i="1" s="1"/>
  <c r="AO141" i="1"/>
  <c r="AR141" i="1" s="1"/>
  <c r="AO31" i="1"/>
  <c r="AR31" i="1" s="1"/>
  <c r="AO109" i="1"/>
  <c r="AR109" i="1" s="1"/>
  <c r="AO20" i="1"/>
  <c r="AR20" i="1" s="1"/>
  <c r="AO47" i="1"/>
  <c r="AR47" i="1" s="1"/>
  <c r="AO87" i="1"/>
  <c r="AR87" i="1" s="1"/>
  <c r="AO93" i="1"/>
  <c r="AR93" i="1" s="1"/>
  <c r="AO92" i="1"/>
  <c r="AR92" i="1" s="1"/>
  <c r="AO25" i="1"/>
  <c r="AR25" i="1" s="1"/>
  <c r="AO19" i="1"/>
  <c r="AR19" i="1" s="1"/>
  <c r="AO122" i="1"/>
  <c r="AR122" i="1" s="1"/>
  <c r="AO11" i="1"/>
  <c r="AP11" i="1" s="1"/>
  <c r="AO169" i="1"/>
  <c r="AR169" i="1" s="1"/>
  <c r="AO43" i="1"/>
  <c r="AP43" i="1" s="1"/>
  <c r="AO103" i="1"/>
  <c r="AP103" i="1" s="1"/>
  <c r="AO164" i="1"/>
  <c r="AR164" i="1" s="1"/>
  <c r="AO72" i="1"/>
  <c r="AR72" i="1" s="1"/>
  <c r="AO117" i="1"/>
  <c r="AR117" i="1" s="1"/>
  <c r="AO38" i="1"/>
  <c r="AR38" i="1" s="1"/>
  <c r="AO126" i="1"/>
  <c r="AR126" i="1" s="1"/>
  <c r="AO166" i="1"/>
  <c r="AR166" i="1" s="1"/>
  <c r="AO27" i="1"/>
  <c r="AR27" i="1" s="1"/>
  <c r="AO45" i="1"/>
  <c r="AR45" i="1" s="1"/>
  <c r="AO133" i="1"/>
  <c r="AR133" i="1" s="1"/>
  <c r="AO12" i="1"/>
  <c r="AR12" i="1" s="1"/>
  <c r="AO98" i="1"/>
  <c r="AP98" i="1" s="1"/>
  <c r="AO132" i="1"/>
  <c r="AR132" i="1" s="1"/>
  <c r="AO32" i="1"/>
  <c r="AR32" i="1" s="1"/>
  <c r="AO158" i="1"/>
  <c r="AR158" i="1" s="1"/>
  <c r="AO84" i="1"/>
  <c r="AP84" i="1" s="1"/>
  <c r="AO89" i="1"/>
  <c r="AP89" i="1" s="1"/>
  <c r="AO154" i="1"/>
  <c r="AP154" i="1" s="1"/>
  <c r="AO76" i="1"/>
  <c r="AR76" i="1" s="1"/>
  <c r="AO137" i="1"/>
  <c r="AR137" i="1" s="1"/>
  <c r="AO69" i="1"/>
  <c r="AR69" i="1" s="1"/>
  <c r="AO90" i="1"/>
  <c r="AP90" i="1" s="1"/>
  <c r="AO21" i="1"/>
  <c r="AR21" i="1" s="1"/>
  <c r="AO10" i="1"/>
  <c r="AR10" i="1" s="1"/>
  <c r="AO53" i="1"/>
  <c r="AP53" i="1" s="1"/>
  <c r="AO34" i="1"/>
  <c r="AP34" i="1" s="1"/>
  <c r="AO143" i="1"/>
  <c r="AP143" i="1" s="1"/>
  <c r="AO161" i="1"/>
  <c r="AR161" i="1" s="1"/>
  <c r="AO29" i="1"/>
  <c r="AR29" i="1" s="1"/>
  <c r="AO40" i="1"/>
  <c r="AP40" i="1" s="1"/>
  <c r="AO41" i="1"/>
  <c r="AR41" i="1" s="1"/>
  <c r="AO110" i="1"/>
  <c r="AP110" i="1" s="1"/>
  <c r="AO83" i="1"/>
  <c r="AP83" i="1" s="1"/>
  <c r="AO51" i="1"/>
  <c r="AR51" i="1" s="1"/>
  <c r="AO118" i="1"/>
  <c r="AR118" i="1" s="1"/>
  <c r="AO46" i="1"/>
  <c r="AR46" i="1" s="1"/>
  <c r="AO140" i="1"/>
  <c r="AR140" i="1" s="1"/>
  <c r="AO157" i="1"/>
  <c r="AP157" i="1" s="1"/>
  <c r="AO28" i="1"/>
  <c r="AR28" i="1" s="1"/>
  <c r="AO55" i="1"/>
  <c r="AP55" i="1" s="1"/>
  <c r="AO130" i="1"/>
  <c r="AR130" i="1" s="1"/>
  <c r="AO88" i="1"/>
  <c r="AP88" i="1" s="1"/>
  <c r="AO96" i="1"/>
  <c r="AR96" i="1" s="1"/>
  <c r="AO120" i="1"/>
  <c r="AP120" i="1" s="1"/>
  <c r="AO144" i="1"/>
  <c r="AR144" i="1" s="1"/>
  <c r="AO107" i="1"/>
  <c r="AR107" i="1" s="1"/>
  <c r="AO22" i="1"/>
  <c r="AR22" i="1" s="1"/>
  <c r="AO71" i="1"/>
  <c r="AP71" i="1" s="1"/>
  <c r="AO26" i="1"/>
  <c r="AR26" i="1" s="1"/>
  <c r="AO54" i="1"/>
  <c r="AP54" i="1" s="1"/>
  <c r="AO127" i="1"/>
  <c r="AR127" i="1" s="1"/>
  <c r="AO9" i="1"/>
  <c r="AR9" i="1" s="1"/>
  <c r="AO15" i="1"/>
  <c r="AR15" i="1" s="1"/>
  <c r="AO79" i="1"/>
  <c r="AP79" i="1" s="1"/>
  <c r="AO78" i="1"/>
  <c r="AR78" i="1" s="1"/>
  <c r="AO61" i="1"/>
  <c r="AR61" i="1" s="1"/>
  <c r="AO167" i="1"/>
  <c r="AP167" i="1" s="1"/>
  <c r="AO18" i="1"/>
  <c r="AP18" i="1" s="1"/>
  <c r="AO42" i="1"/>
  <c r="AR42" i="1" s="1"/>
  <c r="AO142" i="1"/>
  <c r="AP142" i="1" s="1"/>
  <c r="AO152" i="1"/>
  <c r="AR152" i="1" s="1"/>
  <c r="AO147" i="1"/>
  <c r="AR147" i="1" s="1"/>
  <c r="AO85" i="1"/>
  <c r="AR85" i="1" s="1"/>
  <c r="AO95" i="1"/>
  <c r="AR95" i="1" s="1"/>
  <c r="AO49" i="1"/>
  <c r="AR49" i="1" s="1"/>
  <c r="AO128" i="1"/>
  <c r="AP128" i="1" s="1"/>
  <c r="AO33" i="1"/>
  <c r="AR33" i="1" s="1"/>
  <c r="AO153" i="1"/>
  <c r="AR153" i="1" s="1"/>
  <c r="AO123" i="1"/>
  <c r="AR123" i="1" s="1"/>
  <c r="AO145" i="1"/>
  <c r="AR145" i="1" s="1"/>
  <c r="AO165" i="1"/>
  <c r="AR165" i="1" s="1"/>
  <c r="AO136" i="1"/>
  <c r="AR136" i="1" s="1"/>
  <c r="AO14" i="1"/>
  <c r="AP14" i="1" s="1"/>
  <c r="AO163" i="1"/>
  <c r="AR163" i="1" s="1"/>
  <c r="AO160" i="1"/>
  <c r="AR160" i="1" s="1"/>
  <c r="AO134" i="1"/>
  <c r="AP134" i="1" s="1"/>
  <c r="AO56" i="1"/>
  <c r="AR56" i="1" s="1"/>
  <c r="AO125" i="1"/>
  <c r="AR125" i="1" s="1"/>
  <c r="AO80" i="1"/>
  <c r="AR80" i="1" s="1"/>
  <c r="AO86" i="1"/>
  <c r="AR86" i="1" s="1"/>
  <c r="AO155" i="1"/>
  <c r="AP155" i="1" s="1"/>
  <c r="AO48" i="1"/>
  <c r="AP48" i="1" s="1"/>
  <c r="AO52" i="1"/>
  <c r="AR52" i="1" s="1"/>
  <c r="AO57" i="1"/>
  <c r="AP57" i="1" s="1"/>
  <c r="AO74" i="1"/>
  <c r="AR74" i="1" s="1"/>
  <c r="AO151" i="1"/>
  <c r="AP151" i="1" s="1"/>
  <c r="AO70" i="1"/>
  <c r="AR70" i="1" s="1"/>
  <c r="AO68" i="1"/>
  <c r="AR68" i="1" s="1"/>
  <c r="AO113" i="1"/>
  <c r="AP113" i="1" s="1"/>
  <c r="AO13" i="1"/>
  <c r="AR13" i="1" s="1"/>
  <c r="AO111" i="1"/>
  <c r="AR111" i="1" s="1"/>
  <c r="AO59" i="1"/>
  <c r="AP59" i="1" s="1"/>
  <c r="AO108" i="1"/>
  <c r="AR108" i="1" s="1"/>
  <c r="AO36" i="1"/>
  <c r="AP36" i="1" s="1"/>
  <c r="AO112" i="1"/>
  <c r="AR112" i="1" s="1"/>
  <c r="AO99" i="1"/>
  <c r="AP99" i="1" s="1"/>
  <c r="AO73" i="1"/>
  <c r="AR73" i="1" s="1"/>
  <c r="AO170" i="1"/>
  <c r="AR170" i="1" s="1"/>
  <c r="AO66" i="1"/>
  <c r="AR66" i="1" s="1"/>
  <c r="AO106" i="1"/>
  <c r="AR106" i="1" s="1"/>
  <c r="AO139" i="1"/>
  <c r="AR139" i="1" s="1"/>
  <c r="AO162" i="1"/>
  <c r="AP162" i="1" s="1"/>
  <c r="AO148" i="1"/>
  <c r="AR148" i="1" s="1"/>
  <c r="AO17" i="1"/>
  <c r="AP17" i="1" s="1"/>
  <c r="AO105" i="1"/>
  <c r="AR105" i="1" s="1"/>
  <c r="AO104" i="1"/>
  <c r="AR104" i="1" s="1"/>
  <c r="AO62" i="1"/>
  <c r="AR62" i="1" s="1"/>
  <c r="AO81" i="1"/>
  <c r="AR81" i="1" s="1"/>
  <c r="AO146" i="1"/>
  <c r="AR146" i="1" s="1"/>
  <c r="AO50" i="1"/>
  <c r="AR50" i="1" s="1"/>
  <c r="AO97" i="1"/>
  <c r="AR97" i="1" s="1"/>
  <c r="AO30" i="1"/>
  <c r="AR30" i="1" s="1"/>
  <c r="AO63" i="1"/>
  <c r="AR63" i="1" s="1"/>
  <c r="AO101" i="1"/>
  <c r="AR101" i="1" s="1"/>
  <c r="AO65" i="1"/>
  <c r="AP65" i="1" s="1"/>
  <c r="AO116" i="1"/>
  <c r="AR116" i="1" s="1"/>
  <c r="AO44" i="1"/>
  <c r="AR44" i="1" s="1"/>
  <c r="AO168" i="1"/>
  <c r="AR168" i="1" s="1"/>
  <c r="AO37" i="1"/>
  <c r="AR37" i="1" s="1"/>
  <c r="AO121" i="1"/>
  <c r="AR121" i="1" s="1"/>
  <c r="AO100" i="1"/>
  <c r="AP100" i="1" s="1"/>
  <c r="AO82" i="1"/>
  <c r="AR82" i="1" s="1"/>
  <c r="AO94" i="1"/>
  <c r="AR94" i="1" s="1"/>
  <c r="AO67" i="1"/>
  <c r="AR67" i="1" s="1"/>
  <c r="AO23" i="1"/>
  <c r="AP23" i="1" s="1"/>
  <c r="AO138" i="1"/>
  <c r="AR138" i="1" s="1"/>
  <c r="AO149" i="1"/>
  <c r="AR149" i="1" s="1"/>
  <c r="AO64" i="1"/>
  <c r="AP64" i="1" s="1"/>
  <c r="AO102" i="1"/>
  <c r="AR102" i="1" s="1"/>
  <c r="AO60" i="1"/>
  <c r="AR60" i="1" s="1"/>
  <c r="AO131" i="1"/>
  <c r="AP131" i="1" s="1"/>
  <c r="AO75" i="1"/>
  <c r="AR75" i="1" s="1"/>
  <c r="AO24" i="1"/>
  <c r="AR24" i="1" s="1"/>
  <c r="AO39" i="1"/>
  <c r="AR39" i="1" s="1"/>
  <c r="AO129" i="1"/>
  <c r="AR129" i="1" s="1"/>
  <c r="AO114" i="1"/>
  <c r="AR114" i="1" s="1"/>
  <c r="AO58" i="1"/>
  <c r="AR58" i="1" s="1"/>
  <c r="AO8" i="1"/>
  <c r="AR8" i="1" s="1"/>
  <c r="AO16" i="1"/>
  <c r="AP16" i="1" s="1"/>
  <c r="AO124" i="1"/>
  <c r="AR124" i="1" s="1"/>
  <c r="AO35" i="1"/>
  <c r="AP35" i="1" s="1"/>
  <c r="AO91" i="1"/>
  <c r="AR91" i="1" s="1"/>
  <c r="AO119" i="1"/>
  <c r="AP119" i="1" s="1"/>
  <c r="AO156" i="1"/>
  <c r="AR156" i="1" s="1"/>
  <c r="AO77" i="1"/>
  <c r="AR77" i="1" s="1"/>
  <c r="AO115" i="1"/>
  <c r="AR115" i="1" s="1"/>
  <c r="AO159" i="1"/>
  <c r="AR159" i="1" s="1"/>
  <c r="AR135" i="1"/>
  <c r="AP135" i="1"/>
  <c r="AP20" i="1" l="1"/>
  <c r="AP19" i="1"/>
  <c r="F4" i="1"/>
  <c r="AR34" i="1"/>
  <c r="AR151" i="1"/>
  <c r="AP137" i="1"/>
  <c r="AR54" i="1"/>
  <c r="AP153" i="1"/>
  <c r="AP115" i="1"/>
  <c r="AP32" i="1"/>
  <c r="AP147" i="1"/>
  <c r="AR110" i="1"/>
  <c r="AR157" i="1"/>
  <c r="AP39" i="1"/>
  <c r="AR64" i="1"/>
  <c r="AP163" i="1"/>
  <c r="AP164" i="1"/>
  <c r="AP145" i="1"/>
  <c r="AR98" i="1"/>
  <c r="AP31" i="1"/>
  <c r="AP10" i="1"/>
  <c r="AP46" i="1"/>
  <c r="AR43" i="1"/>
  <c r="AP13" i="1"/>
  <c r="AR154" i="1"/>
  <c r="AR142" i="1"/>
  <c r="AR99" i="1"/>
  <c r="AP101" i="1"/>
  <c r="AR57" i="1"/>
  <c r="AR88" i="1"/>
  <c r="AR71" i="1"/>
  <c r="AR40" i="1"/>
  <c r="AR128" i="1"/>
  <c r="AP92" i="1"/>
  <c r="AP41" i="1"/>
  <c r="AP166" i="1"/>
  <c r="AR103" i="1"/>
  <c r="AR14" i="1"/>
  <c r="AR100" i="1"/>
  <c r="AP109" i="1"/>
  <c r="AP74" i="1"/>
  <c r="AP26" i="1"/>
  <c r="AP24" i="1"/>
  <c r="AP77" i="1"/>
  <c r="AP33" i="1"/>
  <c r="AP140" i="1"/>
  <c r="AP132" i="1"/>
  <c r="AP146" i="1"/>
  <c r="AP111" i="1"/>
  <c r="AP76" i="1"/>
  <c r="AP152" i="1"/>
  <c r="AP25" i="1"/>
  <c r="AP73" i="1"/>
  <c r="AP80" i="1"/>
  <c r="AP96" i="1"/>
  <c r="AP78" i="1"/>
  <c r="AR16" i="1"/>
  <c r="AP149" i="1"/>
  <c r="AR65" i="1"/>
  <c r="AR53" i="1"/>
  <c r="AP148" i="1"/>
  <c r="AP114" i="1"/>
  <c r="AP95" i="1"/>
  <c r="AP156" i="1"/>
  <c r="AP12" i="1"/>
  <c r="AP125" i="1"/>
  <c r="AR79" i="1"/>
  <c r="AR134" i="1"/>
  <c r="AP161" i="1"/>
  <c r="AP121" i="1"/>
  <c r="AP126" i="1"/>
  <c r="AP81" i="1"/>
  <c r="AP8" i="1"/>
  <c r="AQ8" i="1" s="1"/>
  <c r="AP75" i="1"/>
  <c r="AP138" i="1"/>
  <c r="AP136" i="1"/>
  <c r="AP87" i="1"/>
  <c r="AR162" i="1"/>
  <c r="AP56" i="1"/>
  <c r="AP93" i="1"/>
  <c r="AP141" i="1"/>
  <c r="AR113" i="1"/>
  <c r="AP52" i="1"/>
  <c r="AP118" i="1"/>
  <c r="AP29" i="1"/>
  <c r="AP91" i="1"/>
  <c r="AP165" i="1"/>
  <c r="AP42" i="1"/>
  <c r="AP169" i="1"/>
  <c r="AP21" i="1"/>
  <c r="AR89" i="1"/>
  <c r="AP38" i="1"/>
  <c r="AP104" i="1"/>
  <c r="AR48" i="1"/>
  <c r="AR84" i="1"/>
  <c r="AR18" i="1"/>
  <c r="AR11" i="1"/>
  <c r="AS12" i="1" s="1"/>
  <c r="AP107" i="1"/>
  <c r="AP60" i="1"/>
  <c r="AP150" i="1"/>
  <c r="AR36" i="1"/>
  <c r="AP9" i="1"/>
  <c r="AP106" i="1"/>
  <c r="AP168" i="1"/>
  <c r="AR55" i="1"/>
  <c r="AP68" i="1"/>
  <c r="AP67" i="1"/>
  <c r="AP117" i="1"/>
  <c r="AP51" i="1"/>
  <c r="AR90" i="1"/>
  <c r="AP133" i="1"/>
  <c r="AP30" i="1"/>
  <c r="AP49" i="1"/>
  <c r="AP124" i="1"/>
  <c r="AP82" i="1"/>
  <c r="AR59" i="1"/>
  <c r="AP86" i="1"/>
  <c r="AP116" i="1"/>
  <c r="AP61" i="1"/>
  <c r="AR17" i="1"/>
  <c r="AP170" i="1"/>
  <c r="AP27" i="1"/>
  <c r="AP50" i="1"/>
  <c r="AR120" i="1"/>
  <c r="AR83" i="1"/>
  <c r="AP158" i="1"/>
  <c r="AP72" i="1"/>
  <c r="AP102" i="1"/>
  <c r="AR35" i="1"/>
  <c r="AP85" i="1"/>
  <c r="AP62" i="1"/>
  <c r="AP66" i="1"/>
  <c r="AP28" i="1"/>
  <c r="AP69" i="1"/>
  <c r="AP45" i="1"/>
  <c r="AP47" i="1"/>
  <c r="AP159" i="1"/>
  <c r="AP129" i="1"/>
  <c r="AP94" i="1"/>
  <c r="AP105" i="1"/>
  <c r="AP122" i="1"/>
  <c r="AR143" i="1"/>
  <c r="AR167" i="1"/>
  <c r="AP22" i="1"/>
  <c r="AR23" i="1"/>
  <c r="AP108" i="1"/>
  <c r="AP70" i="1"/>
  <c r="AR155" i="1"/>
  <c r="AP160" i="1"/>
  <c r="AP123" i="1"/>
  <c r="AP130" i="1"/>
  <c r="AP112" i="1"/>
  <c r="AP37" i="1"/>
  <c r="AP44" i="1"/>
  <c r="AP63" i="1"/>
  <c r="AP97" i="1"/>
  <c r="AP15" i="1"/>
  <c r="AP127" i="1"/>
  <c r="AP139" i="1"/>
  <c r="AP144" i="1"/>
  <c r="AR119" i="1"/>
  <c r="AP58" i="1"/>
  <c r="AR131" i="1"/>
  <c r="AS9" i="1"/>
  <c r="AS10" i="1"/>
  <c r="AS8" i="1"/>
  <c r="AS18" i="1" l="1"/>
  <c r="AQ10" i="1"/>
  <c r="AS16" i="1"/>
  <c r="AQ12" i="1"/>
  <c r="AQ14" i="1"/>
  <c r="AQ13" i="1"/>
  <c r="AQ9" i="1"/>
  <c r="AQ11" i="1"/>
  <c r="AS22" i="1"/>
  <c r="AS17" i="1"/>
  <c r="AS13" i="1"/>
  <c r="AS21" i="1"/>
  <c r="AS14" i="1"/>
  <c r="AS20" i="1"/>
  <c r="AS15" i="1"/>
  <c r="AS19" i="1"/>
  <c r="AS11" i="1"/>
  <c r="AS39" i="1"/>
  <c r="AS30" i="1"/>
  <c r="AS70" i="1"/>
  <c r="AS61" i="1"/>
  <c r="AQ40" i="1"/>
  <c r="AS46" i="1"/>
  <c r="AS37" i="1"/>
  <c r="AS55" i="1"/>
  <c r="AS65" i="1"/>
  <c r="AS31" i="1"/>
  <c r="AS42" i="1"/>
  <c r="AS23" i="1"/>
  <c r="AS63" i="1"/>
  <c r="AQ19" i="1"/>
  <c r="AS35" i="1"/>
  <c r="AS28" i="1"/>
  <c r="AS26" i="1"/>
  <c r="AS69" i="1"/>
  <c r="AS49" i="1"/>
  <c r="AS43" i="1"/>
  <c r="AS72" i="1"/>
  <c r="AS44" i="1"/>
  <c r="AQ29" i="1"/>
  <c r="AS67" i="1"/>
  <c r="AS71" i="1"/>
  <c r="AS66" i="1"/>
  <c r="AQ33" i="1"/>
  <c r="AQ35" i="1"/>
  <c r="AS51" i="1"/>
  <c r="AS59" i="1"/>
  <c r="AS74" i="1"/>
  <c r="AS48" i="1"/>
  <c r="AS36" i="1"/>
  <c r="AQ20" i="1"/>
  <c r="AS73" i="1"/>
  <c r="AS45" i="1"/>
  <c r="AQ62" i="1"/>
  <c r="AS105" i="1"/>
  <c r="AS97" i="1"/>
  <c r="AS130" i="1"/>
  <c r="AS109" i="1"/>
  <c r="AS89" i="1"/>
  <c r="AQ86" i="1"/>
  <c r="AQ21" i="1"/>
  <c r="AS100" i="1"/>
  <c r="AS81" i="1"/>
  <c r="AS62" i="1"/>
  <c r="AS102" i="1"/>
  <c r="AS64" i="1"/>
  <c r="AS116" i="1"/>
  <c r="AS94" i="1"/>
  <c r="AS79" i="1"/>
  <c r="AS87" i="1"/>
  <c r="AS41" i="1"/>
  <c r="AS107" i="1"/>
  <c r="AS155" i="1"/>
  <c r="AS112" i="1"/>
  <c r="AS96" i="1"/>
  <c r="AS110" i="1"/>
  <c r="AS108" i="1"/>
  <c r="AQ93" i="1"/>
  <c r="AS85" i="1"/>
  <c r="AS93" i="1"/>
  <c r="AS88" i="1"/>
  <c r="AS98" i="1"/>
  <c r="AS115" i="1"/>
  <c r="AS104" i="1"/>
  <c r="AS117" i="1"/>
  <c r="AS90" i="1"/>
  <c r="AS95" i="1"/>
  <c r="AS114" i="1"/>
  <c r="AS84" i="1"/>
  <c r="AQ84" i="1"/>
  <c r="AQ134" i="1"/>
  <c r="AS159" i="1"/>
  <c r="AQ34" i="1"/>
  <c r="AQ60" i="1"/>
  <c r="AQ16" i="1"/>
  <c r="AQ55" i="1"/>
  <c r="AQ17" i="1"/>
  <c r="AQ47" i="1"/>
  <c r="AQ26" i="1"/>
  <c r="AQ43" i="1"/>
  <c r="AS54" i="1"/>
  <c r="AS92" i="1"/>
  <c r="AS113" i="1"/>
  <c r="AS52" i="1"/>
  <c r="AS76" i="1"/>
  <c r="AS47" i="1"/>
  <c r="AS118" i="1"/>
  <c r="AS80" i="1"/>
  <c r="AS60" i="1"/>
  <c r="AS111" i="1"/>
  <c r="AQ159" i="1"/>
  <c r="AQ131" i="1"/>
  <c r="AQ137" i="1"/>
  <c r="AQ31" i="1"/>
  <c r="AQ37" i="1"/>
  <c r="AQ38" i="1"/>
  <c r="AS129" i="1"/>
  <c r="AQ56" i="1"/>
  <c r="AQ111" i="1"/>
  <c r="AQ98" i="1"/>
  <c r="AQ28" i="1"/>
  <c r="AQ69" i="1"/>
  <c r="AQ39" i="1"/>
  <c r="AQ22" i="1"/>
  <c r="AQ106" i="1"/>
  <c r="AQ24" i="1"/>
  <c r="AQ23" i="1"/>
  <c r="AQ32" i="1"/>
  <c r="AQ78" i="1"/>
  <c r="AQ80" i="1"/>
  <c r="AQ138" i="1"/>
  <c r="AQ42" i="1"/>
  <c r="AQ41" i="1"/>
  <c r="AQ65" i="1"/>
  <c r="AQ25" i="1"/>
  <c r="AQ54" i="1"/>
  <c r="AQ30" i="1"/>
  <c r="AQ18" i="1"/>
  <c r="AQ27" i="1"/>
  <c r="AQ91" i="1"/>
  <c r="AQ36" i="1"/>
  <c r="AQ15" i="1"/>
  <c r="AQ156" i="1"/>
  <c r="AQ170" i="1"/>
  <c r="AS29" i="1"/>
  <c r="AS57" i="1"/>
  <c r="AS148" i="1"/>
  <c r="AS99" i="1"/>
  <c r="AS86" i="1"/>
  <c r="AS38" i="1"/>
  <c r="AS50" i="1"/>
  <c r="AS32" i="1"/>
  <c r="AS106" i="1"/>
  <c r="AS78" i="1"/>
  <c r="AS53" i="1"/>
  <c r="AS56" i="1"/>
  <c r="AS25" i="1"/>
  <c r="AS119" i="1"/>
  <c r="AQ121" i="1"/>
  <c r="AS137" i="1"/>
  <c r="AS149" i="1"/>
  <c r="AQ77" i="1"/>
  <c r="AQ128" i="1"/>
  <c r="AQ157" i="1"/>
  <c r="AQ154" i="1"/>
  <c r="AS127" i="1"/>
  <c r="AQ162" i="1"/>
  <c r="AQ148" i="1"/>
  <c r="AQ70" i="1"/>
  <c r="AQ63" i="1"/>
  <c r="AQ44" i="1"/>
  <c r="AQ53" i="1"/>
  <c r="AQ105" i="1"/>
  <c r="AQ61" i="1"/>
  <c r="AQ129" i="1"/>
  <c r="AQ107" i="1"/>
  <c r="AQ114" i="1"/>
  <c r="AQ130" i="1"/>
  <c r="AQ120" i="1"/>
  <c r="AQ71" i="1"/>
  <c r="AQ151" i="1"/>
  <c r="AQ76" i="1"/>
  <c r="AQ144" i="1"/>
  <c r="AQ136" i="1"/>
  <c r="AQ94" i="1"/>
  <c r="AQ79" i="1"/>
  <c r="AQ97" i="1"/>
  <c r="AQ115" i="1"/>
  <c r="AQ103" i="1"/>
  <c r="AQ158" i="1"/>
  <c r="AQ142" i="1"/>
  <c r="AQ164" i="1"/>
  <c r="AQ169" i="1"/>
  <c r="AQ167" i="1"/>
  <c r="AQ149" i="1"/>
  <c r="AQ58" i="1"/>
  <c r="AQ75" i="1"/>
  <c r="AQ99" i="1"/>
  <c r="AS136" i="1"/>
  <c r="AS121" i="1"/>
  <c r="AS167" i="1"/>
  <c r="AS131" i="1"/>
  <c r="AS68" i="1"/>
  <c r="AS24" i="1"/>
  <c r="AS158" i="1"/>
  <c r="AS123" i="1"/>
  <c r="AS147" i="1"/>
  <c r="AS27" i="1"/>
  <c r="AS33" i="1"/>
  <c r="AS154" i="1"/>
  <c r="AS103" i="1"/>
  <c r="AS40" i="1"/>
  <c r="AQ155" i="1"/>
  <c r="AQ163" i="1"/>
  <c r="AQ85" i="1"/>
  <c r="AQ68" i="1"/>
  <c r="AQ96" i="1"/>
  <c r="AS160" i="1"/>
  <c r="AS140" i="1"/>
  <c r="AS142" i="1"/>
  <c r="AS156" i="1"/>
  <c r="AS135" i="1"/>
  <c r="AS162" i="1"/>
  <c r="AQ146" i="1"/>
  <c r="AQ165" i="1"/>
  <c r="AQ64" i="1"/>
  <c r="AQ50" i="1"/>
  <c r="AQ113" i="1"/>
  <c r="AQ88" i="1"/>
  <c r="AQ141" i="1"/>
  <c r="AQ52" i="1"/>
  <c r="AQ122" i="1"/>
  <c r="AQ48" i="1"/>
  <c r="AQ143" i="1"/>
  <c r="AQ82" i="1"/>
  <c r="AQ74" i="1"/>
  <c r="AQ123" i="1"/>
  <c r="AQ160" i="1"/>
  <c r="AQ116" i="1"/>
  <c r="AQ100" i="1"/>
  <c r="AQ95" i="1"/>
  <c r="AQ83" i="1"/>
  <c r="AQ140" i="1"/>
  <c r="AQ153" i="1"/>
  <c r="AQ112" i="1"/>
  <c r="AS133" i="1"/>
  <c r="AS161" i="1"/>
  <c r="AS164" i="1"/>
  <c r="AS124" i="1"/>
  <c r="AS168" i="1"/>
  <c r="AS139" i="1"/>
  <c r="AS91" i="1"/>
  <c r="AS34" i="1"/>
  <c r="AS75" i="1"/>
  <c r="AS150" i="1"/>
  <c r="AS82" i="1"/>
  <c r="AS77" i="1"/>
  <c r="AS128" i="1"/>
  <c r="AS101" i="1"/>
  <c r="AS58" i="1"/>
  <c r="AS83" i="1"/>
  <c r="AS132" i="1"/>
  <c r="AS125" i="1"/>
  <c r="AS138" i="1"/>
  <c r="AS120" i="1"/>
  <c r="AS144" i="1"/>
  <c r="AS169" i="1"/>
  <c r="AQ168" i="1"/>
  <c r="AQ161" i="1"/>
  <c r="AQ72" i="1"/>
  <c r="AQ133" i="1"/>
  <c r="AQ166" i="1"/>
  <c r="AS166" i="1"/>
  <c r="AS157" i="1"/>
  <c r="AQ150" i="1"/>
  <c r="AQ67" i="1"/>
  <c r="AQ92" i="1"/>
  <c r="AQ102" i="1"/>
  <c r="AQ109" i="1"/>
  <c r="AQ118" i="1"/>
  <c r="AQ126" i="1"/>
  <c r="AQ110" i="1"/>
  <c r="AQ127" i="1"/>
  <c r="AQ135" i="1"/>
  <c r="AQ81" i="1"/>
  <c r="AQ73" i="1"/>
  <c r="AQ51" i="1"/>
  <c r="AQ87" i="1"/>
  <c r="AQ45" i="1"/>
  <c r="AS153" i="1"/>
  <c r="AS145" i="1"/>
  <c r="AS165" i="1"/>
  <c r="AQ66" i="1"/>
  <c r="AQ125" i="1"/>
  <c r="AQ124" i="1"/>
  <c r="AQ132" i="1"/>
  <c r="AQ152" i="1"/>
  <c r="AQ59" i="1"/>
  <c r="AQ104" i="1"/>
  <c r="AQ90" i="1"/>
  <c r="AQ119" i="1"/>
  <c r="AQ117" i="1"/>
  <c r="AQ108" i="1"/>
  <c r="AQ49" i="1"/>
  <c r="AQ57" i="1"/>
  <c r="AQ147" i="1"/>
  <c r="AQ139" i="1"/>
  <c r="AQ46" i="1"/>
  <c r="AQ89" i="1"/>
  <c r="AQ101" i="1"/>
  <c r="AQ145" i="1"/>
  <c r="AS122" i="1"/>
  <c r="AS146" i="1"/>
  <c r="AS134" i="1"/>
  <c r="AS163" i="1"/>
  <c r="AS126" i="1"/>
  <c r="AS151" i="1"/>
  <c r="AS141" i="1"/>
  <c r="AS170" i="1"/>
  <c r="AS152" i="1"/>
  <c r="AS143" i="1"/>
  <c r="AH4" i="1" l="1" a="1"/>
  <c r="AH4" i="1" s="1"/>
  <c r="AH5" i="1" a="1"/>
  <c r="AH5" i="1" s="1"/>
  <c r="T4" i="1" l="1"/>
  <c r="U4" i="1" s="1"/>
  <c r="S4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<sst xmlns="http://schemas.openxmlformats.org/spreadsheetml/2006/main" count="129" uniqueCount="65">
  <si>
    <t>Name:</t>
  </si>
  <si>
    <t>Calculation collumns
Please do not edit</t>
  </si>
  <si>
    <t>Role:</t>
  </si>
  <si>
    <t>*Link GP's and newly qualified practitioners must demonstrate 16hrs safeguarding children trianing</t>
  </si>
  <si>
    <t>*Link GP's and newly qualified practitioners must demonstrate 16hrs (for newly qualified practitioners some of these hrs may come from training completed as part of qualification)</t>
  </si>
  <si>
    <t>DATE minus 3 years</t>
  </si>
  <si>
    <t>Level 3 Safeguarding Adults - Training Log</t>
  </si>
  <si>
    <t>TOTAL (hrs)</t>
  </si>
  <si>
    <t>Level 3 Safeguarding Children - Training Log</t>
  </si>
  <si>
    <t>Date</t>
  </si>
  <si>
    <t>Type of Development / Training</t>
  </si>
  <si>
    <t>Brief summary</t>
  </si>
  <si>
    <t xml:space="preserve">Type of verification document </t>
  </si>
  <si>
    <t>Length of time - hrs</t>
  </si>
  <si>
    <t>Is within the last 3 years</t>
  </si>
  <si>
    <t>Participatory 3 yr total</t>
  </si>
  <si>
    <t>3 yr total</t>
  </si>
  <si>
    <t>Date_Ad_Sort</t>
  </si>
  <si>
    <t>Time_Ad_Sort</t>
  </si>
  <si>
    <t>Time_Ad_Sum</t>
  </si>
  <si>
    <t>Date_Ad_Unique</t>
  </si>
  <si>
    <t>Time_Ad_Part_Sort</t>
  </si>
  <si>
    <t>Time_Ad_Part_Sum</t>
  </si>
  <si>
    <t>Date_Ch_Unique</t>
  </si>
  <si>
    <t>Date_Ch_Sort</t>
  </si>
  <si>
    <t>Time_Ch_Sort</t>
  </si>
  <si>
    <t>Time_Ch_Sum</t>
  </si>
  <si>
    <t>Time_Ch_Part_Sort</t>
  </si>
  <si>
    <t>Time_Ch_Part_Sum</t>
  </si>
  <si>
    <t>Participatory</t>
  </si>
  <si>
    <t>Fourm (with Frank and Renuka)</t>
  </si>
  <si>
    <t>Attendance List</t>
  </si>
  <si>
    <t>Self-Directed</t>
  </si>
  <si>
    <t>FGM</t>
  </si>
  <si>
    <t>Rotamaster record</t>
  </si>
  <si>
    <t>police / cukooing</t>
  </si>
  <si>
    <t>webinar keeping bristol safe</t>
  </si>
  <si>
    <t>safeguarding - neglect</t>
  </si>
  <si>
    <t>Mental capacity /LPS</t>
  </si>
  <si>
    <t>NHS safegaurding</t>
  </si>
  <si>
    <t>writing adults policy</t>
  </si>
  <si>
    <t>policy</t>
  </si>
  <si>
    <t>mental capacity webinars</t>
  </si>
  <si>
    <t>on-line</t>
  </si>
  <si>
    <t>safegaurding audit</t>
  </si>
  <si>
    <t>excel on-line</t>
  </si>
  <si>
    <t>amalgamated policy</t>
  </si>
  <si>
    <t>word</t>
  </si>
  <si>
    <t>clincial forum</t>
  </si>
  <si>
    <t>on shared drive</t>
  </si>
  <si>
    <t>clinical forum</t>
  </si>
  <si>
    <t>Deadline:</t>
  </si>
  <si>
    <t>L3 - Safeguarding Training Day - facilitated by Mike Howells</t>
  </si>
  <si>
    <t>writing childrens policy</t>
  </si>
  <si>
    <t>EWBL - NMBI</t>
  </si>
  <si>
    <t>dissertation / EWBL</t>
  </si>
  <si>
    <t>safeguarding audit</t>
  </si>
  <si>
    <t>Calculation columns
Please do not edit</t>
  </si>
  <si>
    <t>Responsibilities</t>
  </si>
  <si>
    <t>Identification of abuse and neglect</t>
  </si>
  <si>
    <t>Documenting</t>
  </si>
  <si>
    <t>Information sharing and multiagency working</t>
  </si>
  <si>
    <t>a</t>
  </si>
  <si>
    <t>Responding to abuse and neglect</t>
  </si>
  <si>
    <t>Missing: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</si>
</sst>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5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3"/>
      <color theme="3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15"/>
      <name val="Calibri"/>
      <family val="2"/>
      <scheme val="minor"/>
    </font>
    <font>
      <sz val="13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theme="1"/>
      <name val="Webdings"/>
      <family val="1"/>
      <charset val="2"/>
    </font>
    <font>
      <sz val="11"/>
      <name val="Webdings"/>
      <family val="1"/>
      <charset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ck">
        <color theme="4"/>
      </top>
      <bottom style="thick">
        <color theme="4" tint="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ck">
        <color theme="4"/>
      </top>
      <bottom style="thick">
        <color theme="4" tint="0.499984740745262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  <xf numFmtId="0" fontId="12" fillId="0" borderId="0" applyNumberFormat="0" applyFill="0" applyBorder="0" applyAlignment="0" applyProtection="0"/>
  </cellStyleXfs>
  <cellXfs count="104">
    <xf numFmtId="0" fontId="0" fillId="0" borderId="0" xfId="0"/>
    <xf numFmtId="15" fontId="11" fillId="0" borderId="21" xfId="0" applyNumberFormat="1" applyFont="1" applyBorder="1" applyAlignment="1" applyProtection="1">
      <alignment horizontal="left" vertical="center" wrapText="1"/>
      <protection locked="0"/>
    </xf>
    <xf numFmtId="0" fontId="11" fillId="0" borderId="22" xfId="0" applyFont="1" applyBorder="1" applyAlignment="1" applyProtection="1">
      <alignment horizontal="left" wrapText="1"/>
      <protection locked="0"/>
    </xf>
    <xf numFmtId="0" fontId="11" fillId="0" borderId="22" xfId="0" applyFont="1" applyBorder="1" applyAlignment="1" applyProtection="1">
      <alignment horizontal="left" vertical="top" wrapText="1"/>
      <protection locked="0"/>
    </xf>
    <xf numFmtId="15" fontId="11" fillId="0" borderId="28" xfId="0" applyNumberFormat="1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wrapText="1"/>
      <protection locked="0"/>
    </xf>
    <xf numFmtId="0" fontId="11" fillId="0" borderId="29" xfId="0" applyFont="1" applyBorder="1" applyAlignment="1" applyProtection="1">
      <alignment horizontal="left" vertical="top" wrapText="1"/>
      <protection locked="0"/>
    </xf>
    <xf numFmtId="15" fontId="11" fillId="0" borderId="32" xfId="0" applyNumberFormat="1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wrapText="1"/>
      <protection locked="0"/>
    </xf>
    <xf numFmtId="0" fontId="11" fillId="0" borderId="33" xfId="0" applyFont="1" applyBorder="1" applyAlignment="1" applyProtection="1">
      <alignment horizontal="left" vertical="top" wrapText="1"/>
      <protection locked="0"/>
    </xf>
    <xf numFmtId="0" fontId="3" fillId="0" borderId="1" xfId="2" applyAlignment="1" applyProtection="1">
      <alignment wrapText="1"/>
    </xf>
    <xf numFmtId="0" fontId="6" fillId="0" borderId="1" xfId="2" applyFont="1" applyAlignment="1" applyProtection="1">
      <alignment wrapText="1"/>
    </xf>
    <xf numFmtId="14" fontId="14" fillId="0" borderId="1" xfId="2" applyNumberFormat="1" applyFont="1" applyFill="1" applyAlignment="1" applyProtection="1">
      <alignment wrapText="1"/>
    </xf>
    <xf numFmtId="0" fontId="3" fillId="0" borderId="1" xfId="2" applyAlignment="1" applyProtection="1">
      <alignment horizontal="center" wrapText="1"/>
    </xf>
    <xf numFmtId="0" fontId="4" fillId="0" borderId="2" xfId="3" applyAlignment="1" applyProtection="1">
      <alignment wrapText="1"/>
    </xf>
    <xf numFmtId="0" fontId="8" fillId="0" borderId="2" xfId="3" applyFont="1" applyAlignment="1" applyProtection="1">
      <alignment horizontal="left"/>
    </xf>
    <xf numFmtId="0" fontId="9" fillId="0" borderId="2" xfId="3" applyFont="1" applyAlignment="1" applyProtection="1">
      <alignment horizontal="left"/>
    </xf>
    <xf numFmtId="0" fontId="9" fillId="0" borderId="2" xfId="3" applyFont="1" applyAlignment="1" applyProtection="1">
      <alignment wrapText="1"/>
    </xf>
    <xf numFmtId="0" fontId="9" fillId="0" borderId="0" xfId="3" applyFont="1" applyBorder="1" applyAlignment="1" applyProtection="1">
      <alignment wrapText="1"/>
    </xf>
    <xf numFmtId="0" fontId="4" fillId="0" borderId="8" xfId="3" applyBorder="1" applyAlignment="1" applyProtection="1">
      <alignment wrapText="1"/>
    </xf>
    <xf numFmtId="0" fontId="9" fillId="0" borderId="0" xfId="3" applyFont="1" applyBorder="1" applyAlignment="1" applyProtection="1">
      <alignment horizontal="left"/>
    </xf>
    <xf numFmtId="0" fontId="11" fillId="0" borderId="0" xfId="0" applyFont="1"/>
    <xf numFmtId="0" fontId="5" fillId="3" borderId="9" xfId="0" applyFont="1" applyFill="1" applyBorder="1" applyAlignment="1">
      <alignment horizontal="right" wrapText="1"/>
    </xf>
    <xf numFmtId="0" fontId="13" fillId="0" borderId="9" xfId="0" applyFont="1" applyBorder="1" applyAlignment="1">
      <alignment horizontal="left" vertical="center" wrapText="1" indent="1"/>
    </xf>
    <xf numFmtId="0" fontId="0" fillId="0" borderId="0" xfId="0" applyAlignment="1">
      <alignment horizontal="right" vertical="center" wrapText="1"/>
    </xf>
    <xf numFmtId="14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5" fillId="5" borderId="14" xfId="0" applyFont="1" applyFill="1" applyBorder="1" applyAlignment="1">
      <alignment horizontal="left" wrapText="1"/>
    </xf>
    <xf numFmtId="0" fontId="5" fillId="5" borderId="13" xfId="0" applyFont="1" applyFill="1" applyBorder="1" applyAlignment="1">
      <alignment horizontal="left" wrapText="1"/>
    </xf>
    <xf numFmtId="14" fontId="5" fillId="4" borderId="9" xfId="0" applyNumberFormat="1" applyFont="1" applyFill="1" applyBorder="1" applyAlignment="1">
      <alignment horizontal="center" wrapText="1"/>
    </xf>
    <xf numFmtId="0" fontId="5" fillId="5" borderId="15" xfId="0" applyFont="1" applyFill="1" applyBorder="1" applyAlignment="1">
      <alignment horizontal="right" wrapText="1"/>
    </xf>
    <xf numFmtId="0" fontId="5" fillId="4" borderId="7" xfId="0" applyFont="1" applyFill="1" applyBorder="1" applyAlignment="1">
      <alignment horizontal="center" wrapText="1"/>
    </xf>
    <xf numFmtId="0" fontId="1" fillId="2" borderId="16" xfId="4" applyBorder="1" applyAlignment="1" applyProtection="1">
      <alignment wrapText="1"/>
    </xf>
    <xf numFmtId="0" fontId="1" fillId="2" borderId="17" xfId="4" applyBorder="1" applyAlignment="1" applyProtection="1">
      <alignment wrapText="1"/>
    </xf>
    <xf numFmtId="0" fontId="0" fillId="2" borderId="18" xfId="4" applyFont="1" applyBorder="1" applyAlignment="1" applyProtection="1">
      <alignment horizontal="center" wrapText="1"/>
    </xf>
    <xf numFmtId="0" fontId="5" fillId="5" borderId="16" xfId="0" applyFont="1" applyFill="1" applyBorder="1" applyAlignment="1">
      <alignment wrapText="1"/>
    </xf>
    <xf numFmtId="0" fontId="5" fillId="5" borderId="19" xfId="0" applyFont="1" applyFill="1" applyBorder="1" applyAlignment="1">
      <alignment wrapText="1"/>
    </xf>
    <xf numFmtId="0" fontId="5" fillId="5" borderId="18" xfId="0" applyFont="1" applyFill="1" applyBorder="1" applyAlignment="1">
      <alignment horizontal="left" wrapText="1"/>
    </xf>
    <xf numFmtId="0" fontId="5" fillId="5" borderId="20" xfId="0" applyFont="1" applyFill="1" applyBorder="1" applyAlignment="1">
      <alignment wrapText="1"/>
    </xf>
    <xf numFmtId="15" fontId="0" fillId="4" borderId="24" xfId="0" applyNumberFormat="1" applyFill="1" applyBorder="1" applyAlignment="1">
      <alignment horizontal="left" vertical="center" wrapText="1"/>
    </xf>
    <xf numFmtId="0" fontId="0" fillId="4" borderId="25" xfId="0" applyFill="1" applyBorder="1" applyAlignment="1">
      <alignment horizontal="left" vertical="center" wrapText="1"/>
    </xf>
    <xf numFmtId="0" fontId="11" fillId="4" borderId="26" xfId="5" applyNumberFormat="1" applyFont="1" applyFill="1" applyBorder="1" applyAlignment="1" applyProtection="1">
      <alignment horizontal="left" vertical="center" wrapText="1"/>
    </xf>
    <xf numFmtId="15" fontId="11" fillId="4" borderId="21" xfId="0" applyNumberFormat="1" applyFont="1" applyFill="1" applyBorder="1" applyAlignment="1">
      <alignment horizontal="left" vertical="center" wrapText="1"/>
    </xf>
    <xf numFmtId="0" fontId="11" fillId="4" borderId="27" xfId="0" applyFont="1" applyFill="1" applyBorder="1" applyAlignment="1">
      <alignment horizontal="left" vertical="center" wrapText="1"/>
    </xf>
    <xf numFmtId="0" fontId="11" fillId="4" borderId="23" xfId="5" applyNumberFormat="1" applyFont="1" applyFill="1" applyBorder="1" applyAlignment="1" applyProtection="1">
      <alignment horizontal="left" vertical="center" wrapText="1"/>
    </xf>
    <xf numFmtId="14" fontId="0" fillId="0" borderId="0" xfId="0" applyNumberFormat="1"/>
    <xf numFmtId="15" fontId="0" fillId="4" borderId="28" xfId="0" applyNumberFormat="1" applyFill="1" applyBorder="1" applyAlignment="1">
      <alignment horizontal="left" vertical="center" wrapText="1"/>
    </xf>
    <xf numFmtId="0" fontId="0" fillId="4" borderId="29" xfId="0" applyFill="1" applyBorder="1" applyAlignment="1">
      <alignment horizontal="left" vertical="center" wrapText="1"/>
    </xf>
    <xf numFmtId="0" fontId="11" fillId="4" borderId="30" xfId="5" applyNumberFormat="1" applyFont="1" applyFill="1" applyBorder="1" applyAlignment="1" applyProtection="1">
      <alignment horizontal="left" vertical="center" wrapText="1"/>
    </xf>
    <xf numFmtId="15" fontId="11" fillId="4" borderId="28" xfId="0" applyNumberFormat="1" applyFont="1" applyFill="1" applyBorder="1" applyAlignment="1">
      <alignment horizontal="left" vertical="center" wrapText="1"/>
    </xf>
    <xf numFmtId="0" fontId="11" fillId="4" borderId="31" xfId="0" applyFont="1" applyFill="1" applyBorder="1" applyAlignment="1">
      <alignment horizontal="left" vertical="center" wrapText="1"/>
    </xf>
    <xf numFmtId="15" fontId="0" fillId="4" borderId="32" xfId="0" applyNumberFormat="1" applyFill="1" applyBorder="1" applyAlignment="1">
      <alignment horizontal="left" vertical="center" wrapText="1"/>
    </xf>
    <xf numFmtId="0" fontId="0" fillId="4" borderId="33" xfId="0" applyFill="1" applyBorder="1" applyAlignment="1">
      <alignment horizontal="left" vertical="center" wrapText="1"/>
    </xf>
    <xf numFmtId="0" fontId="11" fillId="4" borderId="34" xfId="5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0" fillId="0" borderId="0" xfId="1" applyFont="1" applyAlignment="1" applyProtection="1">
      <alignment horizontal="left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10" fillId="0" borderId="0" xfId="1" applyFont="1" applyAlignment="1" applyProtection="1">
      <alignment horizontal="left" wrapText="1"/>
    </xf>
    <xf numFmtId="0" fontId="8" fillId="0" borderId="8" xfId="3" applyFont="1" applyBorder="1" applyAlignment="1" applyProtection="1">
      <alignment horizontal="left" wrapText="1"/>
    </xf>
    <xf numFmtId="0" fontId="8" fillId="0" borderId="35" xfId="3" applyFont="1" applyBorder="1" applyAlignment="1" applyProtection="1">
      <alignment horizontal="left" wrapText="1"/>
    </xf>
    <xf numFmtId="0" fontId="3" fillId="0" borderId="1" xfId="2" applyAlignment="1" applyProtection="1">
      <alignment horizontal="left" wrapText="1"/>
      <protection locked="0"/>
    </xf>
    <xf numFmtId="0" fontId="15" fillId="0" borderId="0" xfId="2" applyFont="1" applyBorder="1" applyAlignment="1" applyProtection="1">
      <alignment horizontal="center" wrapText="1"/>
    </xf>
    <xf numFmtId="0" fontId="16" fillId="0" borderId="0" xfId="3" applyFont="1" applyBorder="1" applyAlignment="1" applyProtection="1">
      <alignment wrapText="1"/>
    </xf>
    <xf numFmtId="0" fontId="11" fillId="0" borderId="0" xfId="0" applyFont="1" applyAlignment="1">
      <alignment horizontal="center" wrapText="1"/>
    </xf>
    <xf numFmtId="0" fontId="17" fillId="0" borderId="0" xfId="0" applyFont="1"/>
    <xf numFmtId="0" fontId="18" fillId="0" borderId="0" xfId="0" applyFont="1" applyAlignment="1">
      <alignment vertical="center" textRotation="90"/>
    </xf>
    <xf numFmtId="0" fontId="11" fillId="0" borderId="0" xfId="0" applyFont="1" applyAlignment="1">
      <alignment horizontal="left" vertical="top"/>
    </xf>
    <xf numFmtId="0" fontId="0" fillId="2" borderId="19" xfId="4" applyFont="1" applyBorder="1" applyAlignment="1" applyProtection="1">
      <alignment horizontal="center" wrapText="1"/>
    </xf>
    <xf numFmtId="0" fontId="19" fillId="0" borderId="0" xfId="0" applyFont="1"/>
    <xf numFmtId="0" fontId="20" fillId="0" borderId="3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3" fillId="6" borderId="10" xfId="0" applyFont="1" applyFill="1" applyBorder="1" applyAlignment="1">
      <alignment horizontal="center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4" xfId="0" applyBorder="1" applyAlignment="1">
      <alignment horizontal="left" wrapText="1"/>
    </xf>
    <xf numFmtId="0" fontId="5" fillId="6" borderId="3" xfId="0" applyFont="1" applyFill="1" applyBorder="1" applyAlignment="1">
      <alignment horizontal="center" wrapText="1"/>
    </xf>
    <xf numFmtId="0" fontId="0" fillId="2" borderId="14" xfId="4" applyFont="1" applyBorder="1" applyAlignment="1" applyProtection="1">
      <alignment horizontal="center" wrapText="1"/>
    </xf>
    <xf numFmtId="0" fontId="0" fillId="2" borderId="13" xfId="4" applyFont="1" applyBorder="1" applyAlignment="1" applyProtection="1">
      <alignment horizontal="center" wrapText="1"/>
    </xf>
    <xf numFmtId="0" fontId="20" fillId="0" borderId="36" xfId="0" applyFont="1" applyBorder="1" applyAlignment="1" applyProtection="1">
      <alignment horizontal="center" vertical="center" wrapText="1"/>
      <protection locked="0"/>
    </xf>
    <xf numFmtId="0" fontId="20" fillId="0" borderId="37" xfId="0" applyFont="1" applyBorder="1" applyAlignment="1" applyProtection="1">
      <alignment horizontal="center" vertical="center" wrapText="1"/>
      <protection locked="0"/>
    </xf>
    <xf numFmtId="0" fontId="20" fillId="0" borderId="10" xfId="0" applyFont="1" applyBorder="1" applyAlignment="1" applyProtection="1">
      <alignment horizontal="center" vertical="center" wrapText="1"/>
      <protection locked="0"/>
    </xf>
    <xf numFmtId="0" fontId="20" fillId="0" borderId="11" xfId="0" applyFont="1" applyBorder="1" applyAlignment="1" applyProtection="1">
      <alignment horizontal="center" vertical="center" wrapText="1"/>
      <protection locked="0"/>
    </xf>
    <xf numFmtId="0" fontId="20" fillId="0" borderId="12" xfId="0" applyFont="1" applyBorder="1" applyAlignment="1" applyProtection="1">
      <alignment horizontal="center" vertical="center" wrapText="1"/>
      <protection locked="0"/>
    </xf>
    <xf numFmtId="14" fontId="14" fillId="0" borderId="1" xfId="2" applyNumberFormat="1" applyFont="1" applyFill="1" applyAlignment="1" applyProtection="1">
      <alignment horizontal="center" wrapText="1"/>
    </xf>
    <xf numFmtId="0" fontId="9" fillId="0" borderId="2" xfId="3" applyFont="1" applyAlignment="1" applyProtection="1">
      <alignment horizontal="center" wrapText="1"/>
    </xf>
    <xf numFmtId="0" fontId="9" fillId="0" borderId="0" xfId="3" applyFont="1" applyBorder="1" applyAlignment="1" applyProtection="1">
      <alignment horizontal="center" wrapText="1"/>
    </xf>
    <xf numFmtId="0" fontId="11" fillId="0" borderId="23" xfId="0" applyFont="1" applyBorder="1" applyAlignment="1" applyProtection="1">
      <alignment horizontal="center" vertical="top" wrapText="1"/>
      <protection locked="0"/>
    </xf>
    <xf numFmtId="0" fontId="11" fillId="0" borderId="30" xfId="0" applyFont="1" applyBorder="1" applyAlignment="1" applyProtection="1">
      <alignment horizontal="center" vertical="top" wrapText="1"/>
      <protection locked="0"/>
    </xf>
    <xf numFmtId="0" fontId="11" fillId="0" borderId="34" xfId="0" applyFont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/>
    </xf>
    <xf numFmtId="0" fontId="8" fillId="0" borderId="0" xfId="3" applyFont="1" applyBorder="1" applyAlignment="1" applyProtection="1">
      <alignment horizontal="left" wrapText="1"/>
    </xf>
    <xf numFmtId="0" fontId="4" fillId="0" borderId="0" xfId="3" applyBorder="1" applyAlignment="1" applyProtection="1">
      <alignment horizontal="left" vertical="center"/>
    </xf>
    <xf numFmtId="14" fontId="9" fillId="0" borderId="0" xfId="3" applyNumberFormat="1" applyFont="1" applyFill="1" applyBorder="1" applyAlignment="1" applyProtection="1">
      <alignment horizontal="left" vertical="center" wrapText="1"/>
    </xf>
  </cellXfs>
  <cellStyles count="6">
    <cellStyle name="20% - Accent1" xfId="4" builtinId="30"/>
    <cellStyle name="Heading 1" xfId="2" builtinId="16"/>
    <cellStyle name="Heading 2" xfId="3" builtinId="17"/>
    <cellStyle name="Hyperlink" xfId="5" builtinId="8"/>
    <cellStyle name="Normal" xfId="0" builtinId="0"/>
    <cellStyle name="Title" xfId="1" builtinId="15"/>
  </cellStyles>
  <dxfs count="34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A7A7"/>
        </patternFill>
      </fill>
    </dxf>
    <dxf>
      <fill>
        <patternFill>
          <bgColor rgb="FFFFA7A7"/>
        </patternFill>
      </fill>
    </dxf>
    <dxf>
      <fill>
        <patternFill>
          <bgColor rgb="FFFFA7A7"/>
        </patternFill>
      </fill>
    </dxf>
    <dxf>
      <fill>
        <patternFill>
          <bgColor rgb="FFFFA7A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A7A7"/>
        </patternFill>
      </fill>
    </dxf>
    <dxf>
      <fill>
        <patternFill>
          <bgColor rgb="FFFFA7A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A7A7"/>
        </patternFill>
      </fill>
    </dxf>
    <dxf>
      <fill>
        <patternFill>
          <bgColor rgb="FFFFA7A7"/>
        </patternFill>
      </fill>
    </dxf>
    <dxf>
      <fill>
        <patternFill>
          <bgColor rgb="FFFFA7A7"/>
        </patternFill>
      </fill>
    </dxf>
    <dxf>
      <fill>
        <patternFill>
          <bgColor rgb="FFFFA7A7"/>
        </patternFill>
      </fill>
    </dxf>
  </dxfs>
  <tableStyles count="1" defaultTableStyle="TableStyleMedium2" defaultPivotStyle="PivotStyleLight16">
    <tableStyle name="Invisible" pivot="0" table="0" count="0" xr9:uid="{1F604007-B841-4783-A6E4-91350A553A29}"/>
  </tableStyles>
  <colors>
    <mruColors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24BA193-6194-4587-8D99-8AD0EE56C8A2}">
  <we:reference id="81ae7f57-2760-4043-a9cb-e0d36209e808" version="1.2.0.0" store="EXCatalog" storeType="EXCatalog"/>
  <we:alternateReferences>
    <we:reference id="WA200003696" version="1.2.0.0" store="en-GB" storeType="OMEX"/>
  </we:alternateReferences>
  <we:properties>
    <we:property name="projectV0_1-56c6e055-265e-4713-816e-a646dbb708de" value="{&quot;kind&quot;:&quot;AFEJSONBlobNode&quot;,&quot;id&quot;:&quot;{F32FC4DD-2B94-4BC7-AD41-B7B7C61D19B5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302FF-DB94-4E0E-904D-5A0466241820}">
  <dimension ref="A1:AS170"/>
  <sheetViews>
    <sheetView showGridLines="0" tabSelected="1" topLeftCell="F1" zoomScale="85" zoomScaleNormal="85" workbookViewId="0">
      <selection activeCell="V9" sqref="V9"/>
    </sheetView>
  </sheetViews>
  <sheetFormatPr defaultRowHeight="15" x14ac:dyDescent="0.25"/>
  <cols>
    <col min="1" max="1" width="2" style="21" customWidth="1"/>
    <col min="2" max="2" width="12.5703125" style="54" customWidth="1"/>
    <col min="3" max="3" width="13.42578125" style="54" customWidth="1"/>
    <col min="4" max="4" width="34.7109375" style="54" customWidth="1"/>
    <col min="5" max="5" width="24.140625" style="54" customWidth="1"/>
    <col min="6" max="6" width="9.85546875" style="55" bestFit="1" customWidth="1"/>
    <col min="7" max="7" width="16.85546875" style="55" customWidth="1"/>
    <col min="8" max="9" width="17.140625" style="55" customWidth="1"/>
    <col min="10" max="10" width="15.140625" style="55" customWidth="1"/>
    <col min="11" max="11" width="21.140625" style="55" customWidth="1"/>
    <col min="12" max="12" width="11.42578125" hidden="1" customWidth="1"/>
    <col min="13" max="13" width="12.140625" hidden="1" customWidth="1"/>
    <col min="14" max="14" width="11.85546875" hidden="1" customWidth="1"/>
    <col min="15" max="15" width="16.140625" style="21" hidden="1" customWidth="1"/>
    <col min="16" max="16" width="6" style="21" customWidth="1"/>
    <col min="17" max="17" width="13" customWidth="1"/>
    <col min="18" max="18" width="14.5703125" customWidth="1"/>
    <col min="19" max="19" width="36.28515625" customWidth="1"/>
    <col min="20" max="20" width="25.7109375" customWidth="1"/>
    <col min="21" max="21" width="11.140625" style="100" customWidth="1"/>
    <col min="22" max="22" width="16.5703125" style="100" bestFit="1" customWidth="1"/>
    <col min="23" max="24" width="20.42578125" style="100" customWidth="1"/>
    <col min="25" max="25" width="13.42578125" style="100" bestFit="1" customWidth="1"/>
    <col min="26" max="26" width="20.42578125" style="100" customWidth="1"/>
    <col min="27" max="27" width="12" hidden="1" customWidth="1"/>
    <col min="28" max="28" width="11.28515625" hidden="1" customWidth="1"/>
    <col min="29" max="29" width="14.42578125" hidden="1" customWidth="1"/>
    <col min="30" max="30" width="12" style="21" hidden="1" customWidth="1"/>
    <col min="31" max="31" width="9.140625" hidden="1" customWidth="1"/>
    <col min="32" max="32" width="10.7109375" hidden="1" customWidth="1"/>
    <col min="33" max="34" width="13.28515625" hidden="1" customWidth="1"/>
    <col min="35" max="35" width="13.5703125" hidden="1" customWidth="1"/>
    <col min="36" max="37" width="13.85546875" hidden="1" customWidth="1"/>
    <col min="38" max="38" width="20.5703125" hidden="1" customWidth="1"/>
    <col min="39" max="39" width="9.140625" hidden="1" customWidth="1"/>
    <col min="40" max="40" width="17.85546875" hidden="1" customWidth="1"/>
    <col min="41" max="42" width="14.85546875" hidden="1" customWidth="1"/>
    <col min="43" max="43" width="15.28515625" hidden="1" customWidth="1"/>
    <col min="44" max="44" width="20.140625" hidden="1" customWidth="1"/>
    <col min="45" max="45" width="20.5703125" hidden="1" customWidth="1"/>
  </cols>
  <sheetData>
    <row r="1" spans="1:45" ht="32.25" customHeight="1" thickBot="1" x14ac:dyDescent="0.35">
      <c r="B1" s="10" t="s">
        <v>0</v>
      </c>
      <c r="C1" s="69"/>
      <c r="D1" s="69"/>
      <c r="E1" s="11"/>
      <c r="F1" s="94">
        <f ca="1">TODAY()</f>
        <v>45923</v>
      </c>
      <c r="G1" s="12"/>
      <c r="H1" s="12"/>
      <c r="I1" s="12"/>
      <c r="J1" s="12"/>
      <c r="K1" s="12"/>
      <c r="L1" s="57" t="s">
        <v>57</v>
      </c>
      <c r="M1" s="58"/>
      <c r="N1" s="59"/>
      <c r="O1" s="70"/>
      <c r="P1" s="70"/>
      <c r="Q1" s="13"/>
      <c r="R1" s="13"/>
      <c r="S1" s="13"/>
      <c r="T1" s="13"/>
      <c r="U1" s="13"/>
      <c r="V1" s="13"/>
      <c r="W1" s="13"/>
      <c r="X1" s="13"/>
      <c r="Y1" s="13"/>
      <c r="Z1" s="13"/>
      <c r="AA1" s="57" t="s">
        <v>1</v>
      </c>
      <c r="AB1" s="58"/>
      <c r="AC1" s="59"/>
      <c r="AK1" s="77" t="s">
        <v>62</v>
      </c>
    </row>
    <row r="2" spans="1:45" ht="33.75" customHeight="1" thickTop="1" thickBot="1" x14ac:dyDescent="0.35">
      <c r="B2" s="14" t="s">
        <v>2</v>
      </c>
      <c r="C2" s="15" t="s">
        <v>3</v>
      </c>
      <c r="D2" s="16"/>
      <c r="E2" s="17"/>
      <c r="F2" s="95"/>
      <c r="G2" s="17"/>
      <c r="H2" s="17"/>
      <c r="I2" s="17"/>
      <c r="J2" s="17"/>
      <c r="K2" s="17"/>
      <c r="L2" s="60"/>
      <c r="M2" s="61"/>
      <c r="N2" s="62"/>
      <c r="O2" s="71"/>
      <c r="P2" s="71"/>
      <c r="Q2" s="19"/>
      <c r="R2" s="67" t="s">
        <v>4</v>
      </c>
      <c r="S2" s="67"/>
      <c r="T2" s="67"/>
      <c r="U2" s="68"/>
      <c r="V2" s="101"/>
      <c r="W2" s="101"/>
      <c r="X2" s="101"/>
      <c r="Y2" s="101"/>
      <c r="Z2" s="101"/>
      <c r="AA2" s="60"/>
      <c r="AB2" s="61"/>
      <c r="AC2" s="62"/>
    </row>
    <row r="3" spans="1:45" ht="33" customHeight="1" thickTop="1" thickBot="1" x14ac:dyDescent="0.35">
      <c r="B3" s="102" t="s">
        <v>51</v>
      </c>
      <c r="C3" s="103">
        <v>45984</v>
      </c>
      <c r="D3" s="20"/>
      <c r="E3" s="20"/>
      <c r="F3" s="96"/>
      <c r="G3" s="18"/>
      <c r="H3" s="18"/>
      <c r="I3" s="18"/>
      <c r="J3" s="18"/>
      <c r="K3" s="18"/>
      <c r="L3" s="60"/>
      <c r="M3" s="61"/>
      <c r="N3" s="62"/>
      <c r="O3" s="71"/>
      <c r="P3" s="71"/>
      <c r="Q3" s="18"/>
      <c r="R3" s="18"/>
      <c r="S3" s="18"/>
      <c r="T3" s="18"/>
      <c r="U3" s="96"/>
      <c r="V3" s="96"/>
      <c r="W3" s="96"/>
      <c r="X3" s="96"/>
      <c r="Y3" s="96"/>
      <c r="Z3" s="96"/>
      <c r="AA3" s="60"/>
      <c r="AB3" s="61"/>
      <c r="AC3" s="62"/>
      <c r="AG3" s="21"/>
    </row>
    <row r="4" spans="1:45" ht="36.75" customHeight="1" thickBot="1" x14ac:dyDescent="0.3">
      <c r="B4" s="22" t="str">
        <f>"TOTAL "&amp;O4&amp; " hrs or more"</f>
        <v>TOTAL 8 hrs or more</v>
      </c>
      <c r="C4" s="23">
        <f ca="1">SUMIFS(Time_Ad,Date_Ad,"&gt;="&amp;EDATE(TODAY(),-36))</f>
        <v>36</v>
      </c>
      <c r="D4" s="24" t="str">
        <f ca="1">IF(ISNUMBER(SEARCH("Compulsory",E4)),"",IF(E4&lt;TODAY(),"EXPIRED on","Expires on"))</f>
        <v>Expires on</v>
      </c>
      <c r="E4" s="25">
        <f>IFERROR(IF(SUM(Time_Ad)&lt;O4,"Compulsory Safeguarding hours not fulfilled",MIN(AG4:AG5)),"Compulsory Safeguarding hours not fulfilled")</f>
        <v>46204</v>
      </c>
      <c r="F4" s="26" t="str">
        <f ca="1">IF(ISNUMBER(SEARCH("Compulsory",E4)),"",DATEDIF(MIN($F$1,E4),MAX($F$1,E4),"m")&amp;IF(DATEDIF(MIN($F$1,E4),MAX($F$1,E4),"m")=1,"month"," months")&amp;IF($F$1&gt;E4," ago"," from now"))</f>
        <v>9 months from now</v>
      </c>
      <c r="G4" s="26"/>
      <c r="H4" s="86" t="str">
        <f>"Competencies"</f>
        <v>Competencies</v>
      </c>
      <c r="I4" s="85" t="s">
        <v>64</v>
      </c>
      <c r="J4" s="80"/>
      <c r="K4" s="81"/>
      <c r="L4" s="63"/>
      <c r="M4" s="64"/>
      <c r="N4" s="65"/>
      <c r="O4" s="72">
        <v>8</v>
      </c>
      <c r="P4" s="72"/>
      <c r="Q4" s="22" t="str">
        <f>"TOTAL "&amp;AD4&amp; " hrs or more"</f>
        <v>TOTAL 12 hrs or more</v>
      </c>
      <c r="R4" s="23">
        <f ca="1">SUMIFS(Time_Ch,Date_Ch,"&gt;="&amp;EDATE(TODAY(),-36))</f>
        <v>12.5</v>
      </c>
      <c r="S4" s="24" t="str">
        <f ca="1">IF(ISNUMBER(SEARCH("Compulsory",T4)),"",IF(T4&lt;TODAY(),"EXPIRED on","Expires on"))</f>
        <v>Expires on</v>
      </c>
      <c r="T4" s="25">
        <f>IFERROR(IF(SUM(Time_Ch)&lt;AD4,"Compulsory Safeguarding hours not fulfilled",MIN(AH4:AH5)),"Compulsory Safeguarding hours not fulfilled")</f>
        <v>46235</v>
      </c>
      <c r="U4" s="79" t="str">
        <f ca="1">IF(ISNUMBER(SEARCH("Compulsory",T4)),"",DATEDIF(MIN($F$1,T4),MAX($F$1,T4),"m")&amp;IF(DATEDIF(MIN($F$1,T4),MAX($F$1,T4),"m")=1," month"," months")&amp;IF($F$1&gt;T4," ago"," from now"))</f>
        <v>10 months from now</v>
      </c>
      <c r="V4" s="79"/>
      <c r="W4" s="86" t="str">
        <f>"Competencies"</f>
        <v>Competencies</v>
      </c>
      <c r="X4" s="85" t="s">
        <v>64</v>
      </c>
      <c r="Y4" s="80"/>
      <c r="Z4" s="81"/>
      <c r="AA4" s="63"/>
      <c r="AB4" s="64"/>
      <c r="AC4" s="65"/>
      <c r="AD4" s="72">
        <v>12</v>
      </c>
      <c r="AE4" s="24"/>
      <c r="AG4" s="25" cm="1">
        <f t="array" ref="AG4">IFERROR(IF(SUM(Time_Ad)&lt;O4,"Less than "&amp;O4&amp;" hours",EDATE(INDEX(Date_Ad_Sort,MATCH(1,--(Time_Ad_Sum&gt;=O4),0)),36)),"Less than "&amp;O4&amp;" hours")</f>
        <v>46235</v>
      </c>
      <c r="AH4" s="45" cm="1">
        <f t="array" ref="AH4">IFERROR(IF(SUM(Time_Ch)&lt;AD4,"Less than "&amp;AD4&amp;" hours",EDATE(INDEX(Date_Ch_Sort,MATCH(1,--(Time_Ch_Sum&gt;=AD4),0)),36)),"Less than "&amp;AD4&amp;" hours")</f>
        <v>46235</v>
      </c>
    </row>
    <row r="5" spans="1:45" ht="30.75" thickBot="1" x14ac:dyDescent="0.3">
      <c r="B5" s="22" t="str">
        <f>"Participatory "&amp;O5&amp;" hrs or more"</f>
        <v>Participatory 4 hrs or more</v>
      </c>
      <c r="C5" s="23">
        <f ca="1">SUMIFS(Time_Ad,Date_Ad,"&gt;="&amp;EDATE(TODAY(),-36),Part_Ad,"Participatory")</f>
        <v>16</v>
      </c>
      <c r="D5" s="24"/>
      <c r="E5" s="25"/>
      <c r="F5" s="26"/>
      <c r="G5" s="26"/>
      <c r="H5" s="82">
        <f>IF(COUNTIF(A8:G170,"a") &gt; 0, 1) +
IF(COUNTIF(H8:H170,"a") &gt; 0, 1) +
IF(COUNTIF(I8:I170,"a") &gt; 0, 1) +
IF(COUNTIF(J8:J170,"a") &gt; 0, 1) +
IF(COUNTIF(K8:K170,"a") &gt; 0, 1)</f>
        <v>4</v>
      </c>
      <c r="I5" s="83" t="str">
        <f>IF(COUNTIF(G$8:G$170,"a")=0,"Responsibilities; ", "") &amp;
IF(COUNTIF(H$8:H$170,"a")=0,"Identification of abuse and neglect; ", "") &amp;
IF(COUNTIF(I$8:I$170,"a")=0,"Responding to abuse and neglect; ", "") &amp;
IF(COUNTIF(J$8:J$170,"a")=0,"Documenting; ", "") &amp;
IF(COUNTIF(K$8:K$170,"a")=0,"Information sharing and multiagency working", "") &amp;
IF($H$5=5,"None","")</f>
        <v xml:space="preserve">Responding to abuse and neglect; </v>
      </c>
      <c r="J5" s="83"/>
      <c r="K5" s="84"/>
      <c r="L5" s="27" t="s">
        <v>5</v>
      </c>
      <c r="M5" s="28"/>
      <c r="N5" s="29">
        <f>EDATE(C3,-36)</f>
        <v>44888</v>
      </c>
      <c r="O5" s="72">
        <v>4</v>
      </c>
      <c r="P5" s="72"/>
      <c r="Q5" s="22" t="str">
        <f>"Participatory "&amp;AD5&amp;" hrs or more"</f>
        <v>Participatory 6 hrs or more</v>
      </c>
      <c r="R5" s="23">
        <f ca="1">SUMIFS(Time_Ch,Date_Ch,"&gt;="&amp;EDATE(TODAY(),-36),Part_Ch,"Participatory")</f>
        <v>7.5</v>
      </c>
      <c r="S5" s="24"/>
      <c r="T5" s="25"/>
      <c r="U5" s="26"/>
      <c r="V5" s="26"/>
      <c r="W5" s="82">
        <f>IF(COUNTIF(P8:V170,"a") &gt; 0, 1) +
IF(COUNTIF(W8:W170,"a") &gt; 0, 1) +
IF(COUNTIF(X8:X170,"a") &gt; 0, 1) +
IF(COUNTIF(Y8:Y170,"a") &gt; 0, 1) +
IF(COUNTIF(Z8:Z170,"a") &gt; 0, 1)</f>
        <v>3</v>
      </c>
      <c r="X5" s="83" t="str">
        <f>IF(COUNTIF(V$8:V$170,"a")=0,"Responsibilities; ", "") &amp;
IF(COUNTIF(W$8:W$170,"a")=0,"Identification of abuse and neglect; ", "") &amp;
IF(COUNTIF(X$8:X$170,"a")=0,"Responding to abuse and neglect; ", "") &amp;
IF(COUNTIF(Y$8:Y$170,"a")=0,"Documenting; ", "") &amp;
IF(COUNTIF(Z$8:Z$170,"a")=0,"Information sharing and multiagency working", "") &amp;
IF($H$5=5,"None","")</f>
        <v xml:space="preserve">Identification of abuse and neglect; Documenting; </v>
      </c>
      <c r="Y5" s="83"/>
      <c r="Z5" s="84"/>
      <c r="AA5" s="27" t="s">
        <v>5</v>
      </c>
      <c r="AB5" s="28"/>
      <c r="AC5" s="29">
        <f>EDATE(C3,-36)</f>
        <v>44888</v>
      </c>
      <c r="AD5" s="72">
        <v>6</v>
      </c>
      <c r="AE5" s="24"/>
      <c r="AG5" s="25" cm="1">
        <f t="array" ref="AG5">IFERROR(IF(SUMIFS(Time_Ad,Part_Ad,"Participatory")&lt;O5,"Less than "&amp;O5&amp;" hours",EDATE(INDEX(Date_Ad_Sort,MATCH(1,--(Time_Ad_Part_Sum&gt;=O5),0)),36)),"Less than "&amp;O5&amp;" hours")</f>
        <v>46204</v>
      </c>
      <c r="AH5" s="45" cm="1">
        <f t="array" ref="AH5">IFERROR(IF(SUMIFS(Time_Ch,Part_Ch,"Participatory")&lt;AD5,"Less than "&amp;AD5&amp;" hours",EDATE(INDEX(Date_Ch_Sort,MATCH(1,--(Time_Ch_Part_Sum&gt;=AD5),0)),36)),"Less than "&amp;AD5&amp;" hours")</f>
        <v>46473</v>
      </c>
    </row>
    <row r="6" spans="1:45" ht="24" thickBot="1" x14ac:dyDescent="0.4">
      <c r="B6" s="66" t="s">
        <v>6</v>
      </c>
      <c r="C6" s="66"/>
      <c r="D6" s="66"/>
      <c r="E6" s="66"/>
      <c r="F6" s="66"/>
      <c r="G6" s="56"/>
      <c r="H6" s="56"/>
      <c r="I6" s="56"/>
      <c r="J6" s="56"/>
      <c r="K6" s="56"/>
      <c r="L6" s="30" t="s">
        <v>7</v>
      </c>
      <c r="M6" s="31">
        <f>SUM(M8:M170)</f>
        <v>15</v>
      </c>
      <c r="N6" s="31">
        <f>SUM(N8:N170)</f>
        <v>35</v>
      </c>
      <c r="Q6" s="66" t="s">
        <v>8</v>
      </c>
      <c r="R6" s="66"/>
      <c r="S6" s="66"/>
      <c r="T6" s="66"/>
      <c r="U6" s="66"/>
      <c r="V6" s="56"/>
      <c r="W6" s="56"/>
      <c r="X6" s="56"/>
      <c r="Y6" s="56"/>
      <c r="Z6" s="56"/>
      <c r="AA6" s="30" t="s">
        <v>7</v>
      </c>
      <c r="AB6" s="31">
        <f>SUM(AB8:AB170)</f>
        <v>7.5</v>
      </c>
      <c r="AC6" s="31">
        <f>SUM(AC8:AC170)</f>
        <v>12.5</v>
      </c>
    </row>
    <row r="7" spans="1:45" ht="45.75" thickBot="1" x14ac:dyDescent="0.3">
      <c r="A7" s="74"/>
      <c r="B7" s="32" t="s">
        <v>9</v>
      </c>
      <c r="C7" s="33" t="s">
        <v>10</v>
      </c>
      <c r="D7" s="33" t="s">
        <v>11</v>
      </c>
      <c r="E7" s="33" t="s">
        <v>12</v>
      </c>
      <c r="F7" s="34" t="s">
        <v>13</v>
      </c>
      <c r="G7" s="87" t="s">
        <v>58</v>
      </c>
      <c r="H7" s="76" t="s">
        <v>59</v>
      </c>
      <c r="I7" s="76" t="s">
        <v>63</v>
      </c>
      <c r="J7" s="76" t="s">
        <v>60</v>
      </c>
      <c r="K7" s="88" t="s">
        <v>61</v>
      </c>
      <c r="L7" s="35" t="s">
        <v>14</v>
      </c>
      <c r="M7" s="36" t="s">
        <v>15</v>
      </c>
      <c r="N7" s="37" t="s">
        <v>16</v>
      </c>
      <c r="O7" s="73"/>
      <c r="P7" s="73"/>
      <c r="Q7" s="32" t="s">
        <v>9</v>
      </c>
      <c r="R7" s="33" t="s">
        <v>10</v>
      </c>
      <c r="S7" s="33" t="s">
        <v>11</v>
      </c>
      <c r="T7" s="33" t="s">
        <v>12</v>
      </c>
      <c r="U7" s="34" t="s">
        <v>13</v>
      </c>
      <c r="V7" s="87" t="s">
        <v>58</v>
      </c>
      <c r="W7" s="76" t="s">
        <v>59</v>
      </c>
      <c r="X7" s="76" t="s">
        <v>63</v>
      </c>
      <c r="Y7" s="76" t="s">
        <v>60</v>
      </c>
      <c r="Z7" s="88" t="s">
        <v>61</v>
      </c>
      <c r="AA7" s="38" t="s">
        <v>14</v>
      </c>
      <c r="AB7" s="36" t="s">
        <v>15</v>
      </c>
      <c r="AC7" s="37" t="s">
        <v>16</v>
      </c>
      <c r="AD7" s="73"/>
      <c r="AG7" t="s">
        <v>20</v>
      </c>
      <c r="AH7" t="s">
        <v>17</v>
      </c>
      <c r="AI7" t="s">
        <v>18</v>
      </c>
      <c r="AJ7" t="s">
        <v>19</v>
      </c>
      <c r="AK7" t="s">
        <v>21</v>
      </c>
      <c r="AL7" t="s">
        <v>22</v>
      </c>
      <c r="AN7" t="s">
        <v>23</v>
      </c>
      <c r="AO7" t="s">
        <v>24</v>
      </c>
      <c r="AP7" t="s">
        <v>25</v>
      </c>
      <c r="AQ7" t="s">
        <v>26</v>
      </c>
      <c r="AR7" t="s">
        <v>27</v>
      </c>
      <c r="AS7" t="s">
        <v>28</v>
      </c>
    </row>
    <row r="8" spans="1:45" ht="30" x14ac:dyDescent="0.25">
      <c r="B8" s="1">
        <v>44727</v>
      </c>
      <c r="C8" s="2" t="s">
        <v>29</v>
      </c>
      <c r="D8" s="2" t="s">
        <v>30</v>
      </c>
      <c r="E8" s="3" t="s">
        <v>31</v>
      </c>
      <c r="F8" s="97">
        <v>0.5</v>
      </c>
      <c r="G8" s="89" t="s">
        <v>62</v>
      </c>
      <c r="H8" s="78"/>
      <c r="I8" s="78"/>
      <c r="J8" s="78"/>
      <c r="K8" s="90"/>
      <c r="L8" s="39" t="str">
        <f t="shared" ref="L8:L71" si="0">IF(B8&gt;N$5,"1","0")</f>
        <v>0</v>
      </c>
      <c r="M8" s="40">
        <f>IF(C8="Participatory",N8,0)</f>
        <v>0</v>
      </c>
      <c r="N8" s="41">
        <f t="shared" ref="N8:N71" si="1">L8*F8</f>
        <v>0</v>
      </c>
      <c r="Q8" s="1">
        <v>43912</v>
      </c>
      <c r="R8" s="2" t="s">
        <v>29</v>
      </c>
      <c r="S8" s="3" t="s">
        <v>52</v>
      </c>
      <c r="T8" s="3" t="s">
        <v>31</v>
      </c>
      <c r="U8" s="97">
        <v>3</v>
      </c>
      <c r="V8" s="89" t="s">
        <v>62</v>
      </c>
      <c r="W8" s="78"/>
      <c r="X8" s="78"/>
      <c r="Y8" s="78"/>
      <c r="Z8" s="90"/>
      <c r="AA8" s="42" t="str">
        <f t="shared" ref="AA8:AA71" si="2">IF(Q8&gt;AC$5,"1","0")</f>
        <v>0</v>
      </c>
      <c r="AB8" s="43">
        <f t="shared" ref="AB8:AB71" si="3">IF(R8="Participatory",AC8,0)</f>
        <v>0</v>
      </c>
      <c r="AC8" s="44">
        <f t="shared" ref="AC8:AC71" si="4">AA8*U8</f>
        <v>0</v>
      </c>
      <c r="AD8" s="75"/>
      <c r="AG8" s="45" cm="1">
        <f t="array" ref="AG8">IFERROR(IF(INDEX(Date_Ad,MATCH(0,INDEX(COUNTIF(AG$7:AG7,Date_Ad),0,0),0))=0,"",INDEX(Date_Ad,MATCH(0,INDEX(COUNTIF(AG$7:AG7,Date_Ad),0,0),0))),"")</f>
        <v>44727</v>
      </c>
      <c r="AH8" s="45">
        <f t="shared" ref="AH8:AH39" si="5">IFERROR(LARGE(Date_Ad_Unique,ROW()-7),"")</f>
        <v>45553</v>
      </c>
      <c r="AI8">
        <f t="shared" ref="AI8:AI39" si="6">SUMIFS(Time_Ad,Date_Ad,$AH8)</f>
        <v>1.5</v>
      </c>
      <c r="AJ8">
        <f>SUM(AI$8:AI8)</f>
        <v>1.5</v>
      </c>
      <c r="AK8">
        <f t="shared" ref="AK8:AK39" si="7">SUMIFS(Time_Ad,Date_Ad,$AH8,Part_Ad,"Participatory")</f>
        <v>1.5</v>
      </c>
      <c r="AL8">
        <f>SUM(AK$8:AK8)</f>
        <v>1.5</v>
      </c>
      <c r="AN8" s="45" cm="1">
        <f t="array" ref="AN8">IFERROR(IF(INDEX(Date_Ch,MATCH(0,INDEX(COUNTIF(AN$7:AN7,Date_Ch),0,0),0))=0,"",INDEX(Date_Ch,MATCH(0,INDEX(COUNTIF(AN$7:AN7,Date_Ch),0,0),0))),"")</f>
        <v>43912</v>
      </c>
      <c r="AO8" s="45">
        <f t="shared" ref="AO8:AO39" si="8">IFERROR(LARGE(Date_Ch_Unique,ROW()-7),"")</f>
        <v>45553</v>
      </c>
      <c r="AP8">
        <f t="shared" ref="AP8:AP39" si="9">SUMIFS(Time_Ch,Date_Ch,$AO8)</f>
        <v>1.5</v>
      </c>
      <c r="AQ8">
        <f>SUM(AP$8:AP8)</f>
        <v>1.5</v>
      </c>
      <c r="AR8">
        <f t="shared" ref="AR8:AR39" si="10">SUMIFS(Time_Ch,Date_Ch,$AO8,Part_Ch,"Participatory")</f>
        <v>1.5</v>
      </c>
      <c r="AS8">
        <f>SUM(AR$8:AR8)</f>
        <v>1.5</v>
      </c>
    </row>
    <row r="9" spans="1:45" ht="15.75" x14ac:dyDescent="0.25">
      <c r="B9" s="4">
        <v>43924</v>
      </c>
      <c r="C9" s="5" t="s">
        <v>32</v>
      </c>
      <c r="D9" s="5" t="s">
        <v>33</v>
      </c>
      <c r="E9" s="6" t="s">
        <v>34</v>
      </c>
      <c r="F9" s="98">
        <v>2</v>
      </c>
      <c r="G9" s="89"/>
      <c r="H9" s="78"/>
      <c r="I9" s="78"/>
      <c r="J9" s="78"/>
      <c r="K9" s="90"/>
      <c r="L9" s="46" t="str">
        <f t="shared" si="0"/>
        <v>0</v>
      </c>
      <c r="M9" s="47">
        <f>IF(C9="Participatory",N9,0)</f>
        <v>0</v>
      </c>
      <c r="N9" s="48">
        <f t="shared" si="1"/>
        <v>0</v>
      </c>
      <c r="Q9" s="4">
        <v>43997</v>
      </c>
      <c r="R9" s="5" t="s">
        <v>29</v>
      </c>
      <c r="S9" s="6" t="s">
        <v>30</v>
      </c>
      <c r="T9" s="6" t="s">
        <v>31</v>
      </c>
      <c r="U9" s="98">
        <v>1</v>
      </c>
      <c r="V9" s="89"/>
      <c r="W9" s="78"/>
      <c r="X9" s="78" t="s">
        <v>62</v>
      </c>
      <c r="Y9" s="78"/>
      <c r="Z9" s="90" t="s">
        <v>62</v>
      </c>
      <c r="AA9" s="49" t="str">
        <f t="shared" si="2"/>
        <v>0</v>
      </c>
      <c r="AB9" s="50">
        <f t="shared" si="3"/>
        <v>0</v>
      </c>
      <c r="AC9" s="48">
        <f t="shared" si="4"/>
        <v>0</v>
      </c>
      <c r="AG9" s="45" cm="1">
        <f t="array" ref="AG9">IFERROR(IF(INDEX(Date_Ad,MATCH(0,INDEX(COUNTIF(AG$7:AG8,Date_Ad),0,0),0))=0,"",INDEX(Date_Ad,MATCH(0,INDEX(COUNTIF(AG$7:AG8,Date_Ad),0,0),0))),"")</f>
        <v>43924</v>
      </c>
      <c r="AH9" s="45">
        <f t="shared" si="5"/>
        <v>45378</v>
      </c>
      <c r="AI9">
        <f t="shared" si="6"/>
        <v>1.5</v>
      </c>
      <c r="AJ9">
        <f>SUM(AI$8:AI9)</f>
        <v>3</v>
      </c>
      <c r="AK9">
        <f t="shared" si="7"/>
        <v>1.5</v>
      </c>
      <c r="AL9">
        <f>SUM(AK$8:AK9)</f>
        <v>3</v>
      </c>
      <c r="AN9" s="45" cm="1">
        <f t="array" ref="AN9">IFERROR(IF(INDEX(Date_Ch,MATCH(0,INDEX(COUNTIF(AN$7:AN8,Date_Ch),0,0),0))=0,"",INDEX(Date_Ch,MATCH(0,INDEX(COUNTIF(AN$7:AN8,Date_Ch),0,0),0))),"")</f>
        <v>43997</v>
      </c>
      <c r="AO9" s="45">
        <f t="shared" si="8"/>
        <v>45378</v>
      </c>
      <c r="AP9">
        <f t="shared" si="9"/>
        <v>6</v>
      </c>
      <c r="AQ9">
        <f>SUM(AP$8:AP9)</f>
        <v>7.5</v>
      </c>
      <c r="AR9">
        <f t="shared" si="10"/>
        <v>6</v>
      </c>
      <c r="AS9">
        <f>SUM(AR$8:AR9)</f>
        <v>7.5</v>
      </c>
    </row>
    <row r="10" spans="1:45" ht="30" x14ac:dyDescent="0.25">
      <c r="B10" s="4">
        <v>44887</v>
      </c>
      <c r="C10" s="5" t="s">
        <v>29</v>
      </c>
      <c r="D10" s="5" t="s">
        <v>35</v>
      </c>
      <c r="E10" s="6" t="s">
        <v>36</v>
      </c>
      <c r="F10" s="98">
        <v>1</v>
      </c>
      <c r="G10" s="89" t="s">
        <v>62</v>
      </c>
      <c r="H10" s="78"/>
      <c r="I10" s="78"/>
      <c r="J10" s="78"/>
      <c r="K10" s="90"/>
      <c r="L10" s="46" t="str">
        <f t="shared" si="0"/>
        <v>0</v>
      </c>
      <c r="M10" s="47">
        <f t="shared" ref="M10:M73" si="11">IF(C10="Participatory",N10,0)</f>
        <v>0</v>
      </c>
      <c r="N10" s="48">
        <f t="shared" si="1"/>
        <v>0</v>
      </c>
      <c r="Q10" s="4">
        <v>44289</v>
      </c>
      <c r="R10" s="5" t="s">
        <v>32</v>
      </c>
      <c r="S10" s="6" t="s">
        <v>33</v>
      </c>
      <c r="T10" s="6" t="s">
        <v>34</v>
      </c>
      <c r="U10" s="98">
        <v>2</v>
      </c>
      <c r="V10" s="89" t="s">
        <v>62</v>
      </c>
      <c r="W10" s="78"/>
      <c r="X10" s="78"/>
      <c r="Y10" s="78"/>
      <c r="Z10" s="90"/>
      <c r="AA10" s="49" t="str">
        <f t="shared" si="2"/>
        <v>0</v>
      </c>
      <c r="AB10" s="50">
        <f t="shared" si="3"/>
        <v>0</v>
      </c>
      <c r="AC10" s="48">
        <f t="shared" si="4"/>
        <v>0</v>
      </c>
      <c r="AG10" s="45" cm="1">
        <f t="array" ref="AG10">IFERROR(IF(INDEX(Date_Ad,MATCH(0,INDEX(COUNTIF(AG$7:AG9,Date_Ad),0,0),0))=0,"",INDEX(Date_Ad,MATCH(0,INDEX(COUNTIF(AG$7:AG9,Date_Ad),0,0),0))),"")</f>
        <v>44887</v>
      </c>
      <c r="AH10" s="45">
        <f t="shared" si="5"/>
        <v>45139</v>
      </c>
      <c r="AI10">
        <f t="shared" si="6"/>
        <v>10</v>
      </c>
      <c r="AJ10">
        <f>SUM(AI$8:AI10)</f>
        <v>13</v>
      </c>
      <c r="AK10">
        <f t="shared" si="7"/>
        <v>0</v>
      </c>
      <c r="AL10">
        <f>SUM(AK$8:AK10)</f>
        <v>3</v>
      </c>
      <c r="AN10" s="45" cm="1">
        <f t="array" ref="AN10">IFERROR(IF(INDEX(Date_Ch,MATCH(0,INDEX(COUNTIF(AN$7:AN9,Date_Ch),0,0),0))=0,"",INDEX(Date_Ch,MATCH(0,INDEX(COUNTIF(AN$7:AN9,Date_Ch),0,0),0))),"")</f>
        <v>44289</v>
      </c>
      <c r="AO10" s="45">
        <f t="shared" si="8"/>
        <v>45139</v>
      </c>
      <c r="AP10">
        <f t="shared" si="9"/>
        <v>5</v>
      </c>
      <c r="AQ10">
        <f>SUM(AP$8:AP10)</f>
        <v>12.5</v>
      </c>
      <c r="AR10">
        <f t="shared" si="10"/>
        <v>0</v>
      </c>
      <c r="AS10">
        <f>SUM(AR$8:AR10)</f>
        <v>7.5</v>
      </c>
    </row>
    <row r="11" spans="1:45" ht="30" x14ac:dyDescent="0.25">
      <c r="B11" s="4">
        <v>44889</v>
      </c>
      <c r="C11" s="5" t="s">
        <v>29</v>
      </c>
      <c r="D11" s="5" t="s">
        <v>37</v>
      </c>
      <c r="E11" s="6" t="s">
        <v>36</v>
      </c>
      <c r="F11" s="98">
        <v>1</v>
      </c>
      <c r="G11" s="89"/>
      <c r="H11" s="78" t="s">
        <v>62</v>
      </c>
      <c r="I11" s="78"/>
      <c r="J11" s="78" t="s">
        <v>62</v>
      </c>
      <c r="K11" s="90"/>
      <c r="L11" s="46" t="str">
        <f t="shared" si="0"/>
        <v>1</v>
      </c>
      <c r="M11" s="47">
        <f t="shared" si="11"/>
        <v>1</v>
      </c>
      <c r="N11" s="48">
        <f t="shared" si="1"/>
        <v>1</v>
      </c>
      <c r="Q11" s="4">
        <v>44530</v>
      </c>
      <c r="R11" s="5" t="s">
        <v>32</v>
      </c>
      <c r="S11" s="6" t="s">
        <v>53</v>
      </c>
      <c r="T11" s="6" t="s">
        <v>41</v>
      </c>
      <c r="U11" s="98">
        <v>10</v>
      </c>
      <c r="V11" s="89"/>
      <c r="W11" s="78"/>
      <c r="X11" s="78" t="s">
        <v>62</v>
      </c>
      <c r="Y11" s="78"/>
      <c r="Z11" s="90"/>
      <c r="AA11" s="49" t="str">
        <f t="shared" si="2"/>
        <v>0</v>
      </c>
      <c r="AB11" s="50">
        <f t="shared" si="3"/>
        <v>0</v>
      </c>
      <c r="AC11" s="48">
        <f t="shared" si="4"/>
        <v>0</v>
      </c>
      <c r="AG11" s="45" cm="1">
        <f t="array" ref="AG11">IFERROR(IF(INDEX(Date_Ad,MATCH(0,INDEX(COUNTIF(AG$7:AG10,Date_Ad),0,0),0))=0,"",INDEX(Date_Ad,MATCH(0,INDEX(COUNTIF(AG$7:AG10,Date_Ad),0,0),0))),"")</f>
        <v>44889</v>
      </c>
      <c r="AH11" s="45">
        <f t="shared" si="5"/>
        <v>45108</v>
      </c>
      <c r="AI11">
        <f t="shared" si="6"/>
        <v>5</v>
      </c>
      <c r="AJ11">
        <f>SUM(AI$8:AI11)</f>
        <v>18</v>
      </c>
      <c r="AK11">
        <f t="shared" si="7"/>
        <v>5</v>
      </c>
      <c r="AL11">
        <f>SUM(AK$8:AK11)</f>
        <v>8</v>
      </c>
      <c r="AN11" s="45" cm="1">
        <f t="array" ref="AN11">IFERROR(IF(INDEX(Date_Ch,MATCH(0,INDEX(COUNTIF(AN$7:AN10,Date_Ch),0,0),0))=0,"",INDEX(Date_Ch,MATCH(0,INDEX(COUNTIF(AN$7:AN10,Date_Ch),0,0),0))),"")</f>
        <v>44530</v>
      </c>
      <c r="AO11" s="45">
        <f t="shared" si="8"/>
        <v>44743</v>
      </c>
      <c r="AP11">
        <f t="shared" si="9"/>
        <v>35</v>
      </c>
      <c r="AQ11">
        <f>SUM(AP$8:AP11)</f>
        <v>47.5</v>
      </c>
      <c r="AR11">
        <f t="shared" si="10"/>
        <v>0</v>
      </c>
      <c r="AS11">
        <f>SUM(AR$8:AR11)</f>
        <v>7.5</v>
      </c>
    </row>
    <row r="12" spans="1:45" ht="15.75" x14ac:dyDescent="0.25">
      <c r="B12" s="4">
        <v>44890</v>
      </c>
      <c r="C12" s="5" t="s">
        <v>29</v>
      </c>
      <c r="D12" s="5" t="s">
        <v>38</v>
      </c>
      <c r="E12" s="6" t="s">
        <v>39</v>
      </c>
      <c r="F12" s="98">
        <v>1</v>
      </c>
      <c r="G12" s="89"/>
      <c r="H12" s="78" t="s">
        <v>62</v>
      </c>
      <c r="I12" s="78"/>
      <c r="J12" s="78"/>
      <c r="K12" s="90"/>
      <c r="L12" s="46" t="str">
        <f t="shared" si="0"/>
        <v>1</v>
      </c>
      <c r="M12" s="47">
        <f t="shared" si="11"/>
        <v>1</v>
      </c>
      <c r="N12" s="48">
        <f t="shared" si="1"/>
        <v>1</v>
      </c>
      <c r="Q12" s="4">
        <v>44743</v>
      </c>
      <c r="R12" s="5" t="s">
        <v>32</v>
      </c>
      <c r="S12" s="6" t="s">
        <v>54</v>
      </c>
      <c r="T12" s="6" t="s">
        <v>55</v>
      </c>
      <c r="U12" s="98">
        <v>30</v>
      </c>
      <c r="V12" s="89"/>
      <c r="W12" s="78"/>
      <c r="X12" s="78"/>
      <c r="Y12" s="78"/>
      <c r="Z12" s="90"/>
      <c r="AA12" s="49" t="str">
        <f t="shared" si="2"/>
        <v>0</v>
      </c>
      <c r="AB12" s="50">
        <f t="shared" si="3"/>
        <v>0</v>
      </c>
      <c r="AC12" s="48">
        <f t="shared" si="4"/>
        <v>0</v>
      </c>
      <c r="AG12" s="45" cm="1">
        <f t="array" ref="AG12">IFERROR(IF(INDEX(Date_Ad,MATCH(0,INDEX(COUNTIF(AG$7:AG11,Date_Ad),0,0),0))=0,"",INDEX(Date_Ad,MATCH(0,INDEX(COUNTIF(AG$7:AG11,Date_Ad),0,0),0))),"")</f>
        <v>44890</v>
      </c>
      <c r="AH12" s="45">
        <f t="shared" si="5"/>
        <v>45056</v>
      </c>
      <c r="AI12">
        <f t="shared" si="6"/>
        <v>5</v>
      </c>
      <c r="AJ12">
        <f>SUM(AI$8:AI12)</f>
        <v>23</v>
      </c>
      <c r="AK12">
        <f t="shared" si="7"/>
        <v>5</v>
      </c>
      <c r="AL12">
        <f>SUM(AK$8:AK12)</f>
        <v>13</v>
      </c>
      <c r="AN12" s="45" cm="1">
        <f t="array" ref="AN12">IFERROR(IF(INDEX(Date_Ch,MATCH(0,INDEX(COUNTIF(AN$7:AN11,Date_Ch),0,0),0))=0,"",INDEX(Date_Ch,MATCH(0,INDEX(COUNTIF(AN$7:AN11,Date_Ch),0,0),0))),"")</f>
        <v>44743</v>
      </c>
      <c r="AO12" s="45">
        <f t="shared" si="8"/>
        <v>44530</v>
      </c>
      <c r="AP12">
        <f t="shared" si="9"/>
        <v>10</v>
      </c>
      <c r="AQ12">
        <f>SUM(AP$8:AP12)</f>
        <v>57.5</v>
      </c>
      <c r="AR12">
        <f t="shared" si="10"/>
        <v>0</v>
      </c>
      <c r="AS12">
        <f>SUM(AR$8:AR12)</f>
        <v>7.5</v>
      </c>
    </row>
    <row r="13" spans="1:45" ht="15.75" x14ac:dyDescent="0.25">
      <c r="B13" s="4">
        <v>44895</v>
      </c>
      <c r="C13" s="5" t="s">
        <v>32</v>
      </c>
      <c r="D13" s="5" t="s">
        <v>40</v>
      </c>
      <c r="E13" s="6" t="s">
        <v>41</v>
      </c>
      <c r="F13" s="98">
        <v>10</v>
      </c>
      <c r="G13" s="89"/>
      <c r="H13" s="78"/>
      <c r="I13" s="78"/>
      <c r="J13" s="78"/>
      <c r="K13" s="90" t="s">
        <v>62</v>
      </c>
      <c r="L13" s="46" t="str">
        <f t="shared" si="0"/>
        <v>1</v>
      </c>
      <c r="M13" s="47">
        <f t="shared" si="11"/>
        <v>0</v>
      </c>
      <c r="N13" s="48">
        <f t="shared" si="1"/>
        <v>10</v>
      </c>
      <c r="Q13" s="4">
        <v>44743</v>
      </c>
      <c r="R13" s="5" t="s">
        <v>32</v>
      </c>
      <c r="S13" s="6" t="s">
        <v>56</v>
      </c>
      <c r="T13" s="6" t="s">
        <v>45</v>
      </c>
      <c r="U13" s="98">
        <v>5</v>
      </c>
      <c r="V13" s="89"/>
      <c r="W13" s="78"/>
      <c r="X13" s="78" t="s">
        <v>62</v>
      </c>
      <c r="Y13" s="78"/>
      <c r="Z13" s="90"/>
      <c r="AA13" s="49" t="str">
        <f t="shared" si="2"/>
        <v>0</v>
      </c>
      <c r="AB13" s="50">
        <f t="shared" si="3"/>
        <v>0</v>
      </c>
      <c r="AC13" s="48">
        <f t="shared" si="4"/>
        <v>0</v>
      </c>
      <c r="AG13" s="45" cm="1">
        <f t="array" ref="AG13">IFERROR(IF(INDEX(Date_Ad,MATCH(0,INDEX(COUNTIF(AG$7:AG12,Date_Ad),0,0),0))=0,"",INDEX(Date_Ad,MATCH(0,INDEX(COUNTIF(AG$7:AG12,Date_Ad),0,0),0))),"")</f>
        <v>44895</v>
      </c>
      <c r="AH13" s="45">
        <f t="shared" si="5"/>
        <v>44895</v>
      </c>
      <c r="AI13">
        <f t="shared" si="6"/>
        <v>10</v>
      </c>
      <c r="AJ13">
        <f>SUM(AI$8:AI13)</f>
        <v>33</v>
      </c>
      <c r="AK13">
        <f t="shared" si="7"/>
        <v>0</v>
      </c>
      <c r="AL13">
        <f>SUM(AK$8:AK13)</f>
        <v>13</v>
      </c>
      <c r="AN13" s="45" cm="1">
        <f t="array" ref="AN13">IFERROR(IF(INDEX(Date_Ch,MATCH(0,INDEX(COUNTIF(AN$7:AN12,Date_Ch),0,0),0))=0,"",INDEX(Date_Ch,MATCH(0,INDEX(COUNTIF(AN$7:AN12,Date_Ch),0,0),0))),"")</f>
        <v>45139</v>
      </c>
      <c r="AO13" s="45">
        <f t="shared" si="8"/>
        <v>44289</v>
      </c>
      <c r="AP13">
        <f t="shared" si="9"/>
        <v>2</v>
      </c>
      <c r="AQ13">
        <f>SUM(AP$8:AP13)</f>
        <v>59.5</v>
      </c>
      <c r="AR13">
        <f t="shared" si="10"/>
        <v>0</v>
      </c>
      <c r="AS13">
        <f>SUM(AR$8:AR13)</f>
        <v>7.5</v>
      </c>
    </row>
    <row r="14" spans="1:45" ht="15.75" x14ac:dyDescent="0.25">
      <c r="B14" s="4">
        <v>45056</v>
      </c>
      <c r="C14" s="5" t="s">
        <v>29</v>
      </c>
      <c r="D14" s="5" t="s">
        <v>42</v>
      </c>
      <c r="E14" s="6" t="s">
        <v>43</v>
      </c>
      <c r="F14" s="98">
        <v>5</v>
      </c>
      <c r="G14" s="89"/>
      <c r="H14" s="78"/>
      <c r="I14" s="78"/>
      <c r="J14" s="78"/>
      <c r="K14" s="90"/>
      <c r="L14" s="46" t="str">
        <f t="shared" si="0"/>
        <v>1</v>
      </c>
      <c r="M14" s="47">
        <f t="shared" si="11"/>
        <v>5</v>
      </c>
      <c r="N14" s="48">
        <f t="shared" si="1"/>
        <v>5</v>
      </c>
      <c r="Q14" s="4">
        <v>45139</v>
      </c>
      <c r="R14" s="5" t="s">
        <v>32</v>
      </c>
      <c r="S14" s="6" t="s">
        <v>46</v>
      </c>
      <c r="T14" s="6" t="s">
        <v>47</v>
      </c>
      <c r="U14" s="98">
        <v>5</v>
      </c>
      <c r="V14" s="78" t="s">
        <v>62</v>
      </c>
      <c r="W14" s="78"/>
      <c r="X14" s="78"/>
      <c r="Y14" s="78"/>
      <c r="Z14" s="90"/>
      <c r="AA14" s="49" t="str">
        <f t="shared" si="2"/>
        <v>1</v>
      </c>
      <c r="AB14" s="50">
        <f t="shared" si="3"/>
        <v>0</v>
      </c>
      <c r="AC14" s="48">
        <f t="shared" si="4"/>
        <v>5</v>
      </c>
      <c r="AG14" s="45" cm="1">
        <f t="array" ref="AG14">IFERROR(IF(INDEX(Date_Ad,MATCH(0,INDEX(COUNTIF(AG$7:AG13,Date_Ad),0,0),0))=0,"",INDEX(Date_Ad,MATCH(0,INDEX(COUNTIF(AG$7:AG13,Date_Ad),0,0),0))),"")</f>
        <v>45056</v>
      </c>
      <c r="AH14" s="45">
        <f t="shared" si="5"/>
        <v>44890</v>
      </c>
      <c r="AI14">
        <f t="shared" si="6"/>
        <v>1</v>
      </c>
      <c r="AJ14">
        <f>SUM(AI$8:AI14)</f>
        <v>34</v>
      </c>
      <c r="AK14">
        <f t="shared" si="7"/>
        <v>1</v>
      </c>
      <c r="AL14">
        <f>SUM(AK$8:AK14)</f>
        <v>14</v>
      </c>
      <c r="AN14" s="45" cm="1">
        <f t="array" ref="AN14">IFERROR(IF(INDEX(Date_Ch,MATCH(0,INDEX(COUNTIF(AN$7:AN13,Date_Ch),0,0),0))=0,"",INDEX(Date_Ch,MATCH(0,INDEX(COUNTIF(AN$7:AN13,Date_Ch),0,0),0))),"")</f>
        <v>45378</v>
      </c>
      <c r="AO14" s="45">
        <f t="shared" si="8"/>
        <v>43997</v>
      </c>
      <c r="AP14">
        <f t="shared" si="9"/>
        <v>1</v>
      </c>
      <c r="AQ14">
        <f>SUM(AP$8:AP14)</f>
        <v>60.5</v>
      </c>
      <c r="AR14">
        <f t="shared" si="10"/>
        <v>1</v>
      </c>
      <c r="AS14">
        <f>SUM(AR$8:AR14)</f>
        <v>8.5</v>
      </c>
    </row>
    <row r="15" spans="1:45" ht="15.75" x14ac:dyDescent="0.25">
      <c r="B15" s="4">
        <v>45108</v>
      </c>
      <c r="C15" s="5" t="s">
        <v>29</v>
      </c>
      <c r="D15" s="5" t="s">
        <v>44</v>
      </c>
      <c r="E15" s="6" t="s">
        <v>45</v>
      </c>
      <c r="F15" s="98">
        <v>5</v>
      </c>
      <c r="G15" s="89"/>
      <c r="H15" s="78" t="s">
        <v>62</v>
      </c>
      <c r="I15" s="78"/>
      <c r="J15" s="78"/>
      <c r="K15" s="90"/>
      <c r="L15" s="46" t="str">
        <f t="shared" si="0"/>
        <v>1</v>
      </c>
      <c r="M15" s="47">
        <f t="shared" si="11"/>
        <v>5</v>
      </c>
      <c r="N15" s="48">
        <f t="shared" si="1"/>
        <v>5</v>
      </c>
      <c r="Q15" s="4">
        <v>45378</v>
      </c>
      <c r="R15" s="5" t="s">
        <v>29</v>
      </c>
      <c r="S15" s="6" t="s">
        <v>48</v>
      </c>
      <c r="T15" s="6" t="s">
        <v>49</v>
      </c>
      <c r="U15" s="98">
        <v>6</v>
      </c>
      <c r="V15" s="89"/>
      <c r="W15" s="78"/>
      <c r="X15" s="78"/>
      <c r="Y15" s="78"/>
      <c r="Z15" s="90"/>
      <c r="AA15" s="49" t="str">
        <f t="shared" si="2"/>
        <v>1</v>
      </c>
      <c r="AB15" s="50">
        <f t="shared" si="3"/>
        <v>6</v>
      </c>
      <c r="AC15" s="48">
        <f t="shared" si="4"/>
        <v>6</v>
      </c>
      <c r="AG15" s="45" cm="1">
        <f t="array" ref="AG15">IFERROR(IF(INDEX(Date_Ad,MATCH(0,INDEX(COUNTIF(AG$7:AG14,Date_Ad),0,0),0))=0,"",INDEX(Date_Ad,MATCH(0,INDEX(COUNTIF(AG$7:AG14,Date_Ad),0,0),0))),"")</f>
        <v>45108</v>
      </c>
      <c r="AH15" s="45">
        <f t="shared" si="5"/>
        <v>44889</v>
      </c>
      <c r="AI15">
        <f t="shared" si="6"/>
        <v>1</v>
      </c>
      <c r="AJ15">
        <f>SUM(AI$8:AI15)</f>
        <v>35</v>
      </c>
      <c r="AK15">
        <f t="shared" si="7"/>
        <v>1</v>
      </c>
      <c r="AL15">
        <f>SUM(AK$8:AK15)</f>
        <v>15</v>
      </c>
      <c r="AN15" s="45" cm="1">
        <f t="array" ref="AN15">IFERROR(IF(INDEX(Date_Ch,MATCH(0,INDEX(COUNTIF(AN$7:AN14,Date_Ch),0,0),0))=0,"",INDEX(Date_Ch,MATCH(0,INDEX(COUNTIF(AN$7:AN14,Date_Ch),0,0),0))),"")</f>
        <v>45553</v>
      </c>
      <c r="AO15" s="45">
        <f t="shared" si="8"/>
        <v>43912</v>
      </c>
      <c r="AP15">
        <f t="shared" si="9"/>
        <v>3</v>
      </c>
      <c r="AQ15">
        <f>SUM(AP$8:AP15)</f>
        <v>63.5</v>
      </c>
      <c r="AR15">
        <f t="shared" si="10"/>
        <v>3</v>
      </c>
      <c r="AS15">
        <f>SUM(AR$8:AR15)</f>
        <v>11.5</v>
      </c>
    </row>
    <row r="16" spans="1:45" ht="15.75" x14ac:dyDescent="0.25">
      <c r="B16" s="4">
        <v>45139</v>
      </c>
      <c r="C16" s="5" t="s">
        <v>32</v>
      </c>
      <c r="D16" s="5" t="s">
        <v>46</v>
      </c>
      <c r="E16" s="6" t="s">
        <v>47</v>
      </c>
      <c r="F16" s="98">
        <v>10</v>
      </c>
      <c r="G16" s="89"/>
      <c r="H16" s="78"/>
      <c r="I16" s="78"/>
      <c r="J16" s="78"/>
      <c r="K16" s="90"/>
      <c r="L16" s="46" t="str">
        <f t="shared" si="0"/>
        <v>1</v>
      </c>
      <c r="M16" s="47">
        <f t="shared" si="11"/>
        <v>0</v>
      </c>
      <c r="N16" s="48">
        <f t="shared" si="1"/>
        <v>10</v>
      </c>
      <c r="Q16" s="4">
        <v>45553</v>
      </c>
      <c r="R16" s="5" t="s">
        <v>29</v>
      </c>
      <c r="S16" s="6" t="s">
        <v>50</v>
      </c>
      <c r="T16" s="6" t="s">
        <v>49</v>
      </c>
      <c r="U16" s="98">
        <v>1.5</v>
      </c>
      <c r="V16" s="89"/>
      <c r="W16" s="78"/>
      <c r="X16" s="78"/>
      <c r="Y16" s="78"/>
      <c r="Z16" s="90"/>
      <c r="AA16" s="49" t="str">
        <f t="shared" si="2"/>
        <v>1</v>
      </c>
      <c r="AB16" s="50">
        <f t="shared" si="3"/>
        <v>1.5</v>
      </c>
      <c r="AC16" s="48">
        <f t="shared" si="4"/>
        <v>1.5</v>
      </c>
      <c r="AG16" s="45" cm="1">
        <f t="array" ref="AG16">IFERROR(IF(INDEX(Date_Ad,MATCH(0,INDEX(COUNTIF(AG$7:AG15,Date_Ad),0,0),0))=0,"",INDEX(Date_Ad,MATCH(0,INDEX(COUNTIF(AG$7:AG15,Date_Ad),0,0),0))),"")</f>
        <v>45139</v>
      </c>
      <c r="AH16" s="45">
        <f t="shared" si="5"/>
        <v>44887</v>
      </c>
      <c r="AI16">
        <f t="shared" si="6"/>
        <v>1</v>
      </c>
      <c r="AJ16">
        <f>SUM(AI$8:AI16)</f>
        <v>36</v>
      </c>
      <c r="AK16">
        <f t="shared" si="7"/>
        <v>1</v>
      </c>
      <c r="AL16">
        <f>SUM(AK$8:AK16)</f>
        <v>16</v>
      </c>
      <c r="AN16" s="45" t="str" cm="1">
        <f t="array" ref="AN16">IFERROR(IF(INDEX(Date_Ch,MATCH(0,INDEX(COUNTIF(AN$7:AN15,Date_Ch),0,0),0))=0,"",INDEX(Date_Ch,MATCH(0,INDEX(COUNTIF(AN$7:AN15,Date_Ch),0,0),0))),"")</f>
        <v/>
      </c>
      <c r="AO16" s="45" t="str">
        <f t="shared" si="8"/>
        <v/>
      </c>
      <c r="AP16">
        <f t="shared" si="9"/>
        <v>0</v>
      </c>
      <c r="AQ16">
        <f>SUM(AP$8:AP16)</f>
        <v>63.5</v>
      </c>
      <c r="AR16">
        <f t="shared" si="10"/>
        <v>0</v>
      </c>
      <c r="AS16">
        <f>SUM(AR$8:AR16)</f>
        <v>11.5</v>
      </c>
    </row>
    <row r="17" spans="2:45" ht="15.75" x14ac:dyDescent="0.25">
      <c r="B17" s="4">
        <v>45378</v>
      </c>
      <c r="C17" s="5" t="s">
        <v>29</v>
      </c>
      <c r="D17" s="5" t="s">
        <v>48</v>
      </c>
      <c r="E17" s="6" t="s">
        <v>49</v>
      </c>
      <c r="F17" s="98">
        <v>1.5</v>
      </c>
      <c r="G17" s="89"/>
      <c r="H17" s="78"/>
      <c r="I17" s="78"/>
      <c r="J17" s="78" t="s">
        <v>62</v>
      </c>
      <c r="K17" s="90"/>
      <c r="L17" s="46" t="str">
        <f t="shared" si="0"/>
        <v>1</v>
      </c>
      <c r="M17" s="47">
        <f t="shared" si="11"/>
        <v>1.5</v>
      </c>
      <c r="N17" s="48">
        <f t="shared" si="1"/>
        <v>1.5</v>
      </c>
      <c r="Q17" s="4"/>
      <c r="R17" s="5"/>
      <c r="S17" s="6"/>
      <c r="T17" s="6"/>
      <c r="U17" s="98"/>
      <c r="V17" s="89"/>
      <c r="W17" s="78"/>
      <c r="X17" s="78"/>
      <c r="Y17" s="78"/>
      <c r="Z17" s="90"/>
      <c r="AA17" s="49" t="str">
        <f t="shared" si="2"/>
        <v>0</v>
      </c>
      <c r="AB17" s="50">
        <f t="shared" si="3"/>
        <v>0</v>
      </c>
      <c r="AC17" s="48">
        <f t="shared" si="4"/>
        <v>0</v>
      </c>
      <c r="AG17" s="45" cm="1">
        <f t="array" ref="AG17">IFERROR(IF(INDEX(Date_Ad,MATCH(0,INDEX(COUNTIF(AG$7:AG16,Date_Ad),0,0),0))=0,"",INDEX(Date_Ad,MATCH(0,INDEX(COUNTIF(AG$7:AG16,Date_Ad),0,0),0))),"")</f>
        <v>45378</v>
      </c>
      <c r="AH17" s="45">
        <f t="shared" si="5"/>
        <v>44727</v>
      </c>
      <c r="AI17">
        <f t="shared" si="6"/>
        <v>0.5</v>
      </c>
      <c r="AJ17">
        <f>SUM(AI$8:AI17)</f>
        <v>36.5</v>
      </c>
      <c r="AK17">
        <f t="shared" si="7"/>
        <v>0.5</v>
      </c>
      <c r="AL17">
        <f>SUM(AK$8:AK17)</f>
        <v>16.5</v>
      </c>
      <c r="AN17" s="45" t="str" cm="1">
        <f t="array" ref="AN17">IFERROR(IF(INDEX(Date_Ch,MATCH(0,INDEX(COUNTIF(AN$7:AN16,Date_Ch),0,0),0))=0,"",INDEX(Date_Ch,MATCH(0,INDEX(COUNTIF(AN$7:AN16,Date_Ch),0,0),0))),"")</f>
        <v/>
      </c>
      <c r="AO17" s="45" t="str">
        <f t="shared" si="8"/>
        <v/>
      </c>
      <c r="AP17">
        <f t="shared" si="9"/>
        <v>0</v>
      </c>
      <c r="AQ17">
        <f>SUM(AP$8:AP17)</f>
        <v>63.5</v>
      </c>
      <c r="AR17">
        <f t="shared" si="10"/>
        <v>0</v>
      </c>
      <c r="AS17">
        <f>SUM(AR$8:AR17)</f>
        <v>11.5</v>
      </c>
    </row>
    <row r="18" spans="2:45" ht="15.75" x14ac:dyDescent="0.25">
      <c r="B18" s="4">
        <v>45553</v>
      </c>
      <c r="C18" s="5" t="s">
        <v>29</v>
      </c>
      <c r="D18" s="5" t="s">
        <v>50</v>
      </c>
      <c r="E18" s="6" t="s">
        <v>49</v>
      </c>
      <c r="F18" s="98">
        <v>1.5</v>
      </c>
      <c r="G18" s="89"/>
      <c r="H18" s="78"/>
      <c r="I18" s="78"/>
      <c r="J18" s="78"/>
      <c r="K18" s="90"/>
      <c r="L18" s="46" t="str">
        <f t="shared" si="0"/>
        <v>1</v>
      </c>
      <c r="M18" s="47">
        <f t="shared" si="11"/>
        <v>1.5</v>
      </c>
      <c r="N18" s="48">
        <f t="shared" si="1"/>
        <v>1.5</v>
      </c>
      <c r="Q18" s="4"/>
      <c r="R18" s="5"/>
      <c r="S18" s="6"/>
      <c r="T18" s="6"/>
      <c r="U18" s="98"/>
      <c r="V18" s="89"/>
      <c r="W18" s="78"/>
      <c r="X18" s="78"/>
      <c r="Y18" s="78"/>
      <c r="Z18" s="90"/>
      <c r="AA18" s="49" t="str">
        <f t="shared" si="2"/>
        <v>0</v>
      </c>
      <c r="AB18" s="50">
        <f t="shared" si="3"/>
        <v>0</v>
      </c>
      <c r="AC18" s="48">
        <f t="shared" si="4"/>
        <v>0</v>
      </c>
      <c r="AG18" s="45" cm="1">
        <f t="array" ref="AG18">IFERROR(IF(INDEX(Date_Ad,MATCH(0,INDEX(COUNTIF(AG$7:AG17,Date_Ad),0,0),0))=0,"",INDEX(Date_Ad,MATCH(0,INDEX(COUNTIF(AG$7:AG17,Date_Ad),0,0),0))),"")</f>
        <v>45553</v>
      </c>
      <c r="AH18" s="45">
        <f t="shared" si="5"/>
        <v>43924</v>
      </c>
      <c r="AI18">
        <f t="shared" si="6"/>
        <v>2</v>
      </c>
      <c r="AJ18">
        <f>SUM(AI$8:AI18)</f>
        <v>38.5</v>
      </c>
      <c r="AK18">
        <f t="shared" si="7"/>
        <v>0</v>
      </c>
      <c r="AL18">
        <f>SUM(AK$8:AK18)</f>
        <v>16.5</v>
      </c>
      <c r="AN18" s="45" t="str" cm="1">
        <f t="array" ref="AN18">IFERROR(IF(INDEX(Date_Ch,MATCH(0,INDEX(COUNTIF(AN$7:AN17,Date_Ch),0,0),0))=0,"",INDEX(Date_Ch,MATCH(0,INDEX(COUNTIF(AN$7:AN17,Date_Ch),0,0),0))),"")</f>
        <v/>
      </c>
      <c r="AO18" s="45" t="str">
        <f t="shared" si="8"/>
        <v/>
      </c>
      <c r="AP18">
        <f t="shared" si="9"/>
        <v>0</v>
      </c>
      <c r="AQ18">
        <f>SUM(AP$8:AP18)</f>
        <v>63.5</v>
      </c>
      <c r="AR18">
        <f t="shared" si="10"/>
        <v>0</v>
      </c>
      <c r="AS18">
        <f>SUM(AR$8:AR18)</f>
        <v>11.5</v>
      </c>
    </row>
    <row r="19" spans="2:45" ht="15.75" x14ac:dyDescent="0.25">
      <c r="B19" s="4"/>
      <c r="C19" s="5"/>
      <c r="D19" s="5"/>
      <c r="E19" s="6"/>
      <c r="F19" s="98"/>
      <c r="G19" s="89"/>
      <c r="H19" s="78"/>
      <c r="I19" s="78"/>
      <c r="J19" s="78"/>
      <c r="K19" s="90"/>
      <c r="L19" s="46" t="str">
        <f t="shared" si="0"/>
        <v>0</v>
      </c>
      <c r="M19" s="47">
        <f t="shared" si="11"/>
        <v>0</v>
      </c>
      <c r="N19" s="48">
        <f t="shared" si="1"/>
        <v>0</v>
      </c>
      <c r="Q19" s="4"/>
      <c r="R19" s="5"/>
      <c r="S19" s="6"/>
      <c r="T19" s="6"/>
      <c r="U19" s="98"/>
      <c r="V19" s="89"/>
      <c r="W19" s="78"/>
      <c r="X19" s="78"/>
      <c r="Y19" s="78"/>
      <c r="Z19" s="90"/>
      <c r="AA19" s="49" t="str">
        <f t="shared" si="2"/>
        <v>0</v>
      </c>
      <c r="AB19" s="50">
        <f t="shared" si="3"/>
        <v>0</v>
      </c>
      <c r="AC19" s="48">
        <f t="shared" si="4"/>
        <v>0</v>
      </c>
      <c r="AG19" s="45" t="str" cm="1">
        <f t="array" ref="AG19">IFERROR(IF(INDEX(Date_Ad,MATCH(0,INDEX(COUNTIF(AG$7:AG18,Date_Ad),0,0),0))=0,"",INDEX(Date_Ad,MATCH(0,INDEX(COUNTIF(AG$7:AG18,Date_Ad),0,0),0))),"")</f>
        <v/>
      </c>
      <c r="AH19" s="45" t="str">
        <f t="shared" si="5"/>
        <v/>
      </c>
      <c r="AI19">
        <f t="shared" si="6"/>
        <v>0</v>
      </c>
      <c r="AJ19">
        <f>SUM(AI$8:AI19)</f>
        <v>38.5</v>
      </c>
      <c r="AK19">
        <f t="shared" si="7"/>
        <v>0</v>
      </c>
      <c r="AL19">
        <f>SUM(AK$8:AK19)</f>
        <v>16.5</v>
      </c>
      <c r="AN19" s="45" t="str" cm="1">
        <f t="array" ref="AN19">IFERROR(IF(INDEX(Date_Ch,MATCH(0,INDEX(COUNTIF(AN$7:AN18,Date_Ch),0,0),0))=0,"",INDEX(Date_Ch,MATCH(0,INDEX(COUNTIF(AN$7:AN18,Date_Ch),0,0),0))),"")</f>
        <v/>
      </c>
      <c r="AO19" s="45" t="str">
        <f t="shared" si="8"/>
        <v/>
      </c>
      <c r="AP19">
        <f t="shared" si="9"/>
        <v>0</v>
      </c>
      <c r="AQ19">
        <f>SUM(AP$8:AP19)</f>
        <v>63.5</v>
      </c>
      <c r="AR19">
        <f t="shared" si="10"/>
        <v>0</v>
      </c>
      <c r="AS19">
        <f>SUM(AR$8:AR19)</f>
        <v>11.5</v>
      </c>
    </row>
    <row r="20" spans="2:45" ht="15.75" x14ac:dyDescent="0.25">
      <c r="B20" s="4"/>
      <c r="C20" s="5"/>
      <c r="D20" s="5"/>
      <c r="E20" s="6"/>
      <c r="F20" s="98"/>
      <c r="G20" s="89"/>
      <c r="H20" s="78"/>
      <c r="I20" s="78"/>
      <c r="J20" s="78"/>
      <c r="K20" s="90"/>
      <c r="L20" s="46" t="str">
        <f t="shared" si="0"/>
        <v>0</v>
      </c>
      <c r="M20" s="47">
        <f t="shared" si="11"/>
        <v>0</v>
      </c>
      <c r="N20" s="48">
        <f t="shared" si="1"/>
        <v>0</v>
      </c>
      <c r="Q20" s="4"/>
      <c r="R20" s="5"/>
      <c r="S20" s="6"/>
      <c r="T20" s="6"/>
      <c r="U20" s="98"/>
      <c r="V20" s="89"/>
      <c r="W20" s="78"/>
      <c r="X20" s="78"/>
      <c r="Y20" s="78"/>
      <c r="Z20" s="90"/>
      <c r="AA20" s="49" t="str">
        <f t="shared" si="2"/>
        <v>0</v>
      </c>
      <c r="AB20" s="50">
        <f t="shared" si="3"/>
        <v>0</v>
      </c>
      <c r="AC20" s="48">
        <f t="shared" si="4"/>
        <v>0</v>
      </c>
      <c r="AG20" s="45" t="str" cm="1">
        <f t="array" ref="AG20">IFERROR(IF(INDEX(Date_Ad,MATCH(0,INDEX(COUNTIF(AG$7:AG19,Date_Ad),0,0),0))=0,"",INDEX(Date_Ad,MATCH(0,INDEX(COUNTIF(AG$7:AG19,Date_Ad),0,0),0))),"")</f>
        <v/>
      </c>
      <c r="AH20" s="45" t="str">
        <f t="shared" si="5"/>
        <v/>
      </c>
      <c r="AI20">
        <f t="shared" si="6"/>
        <v>0</v>
      </c>
      <c r="AJ20">
        <f>SUM(AI$8:AI20)</f>
        <v>38.5</v>
      </c>
      <c r="AK20">
        <f t="shared" si="7"/>
        <v>0</v>
      </c>
      <c r="AL20">
        <f>SUM(AK$8:AK20)</f>
        <v>16.5</v>
      </c>
      <c r="AN20" s="45" t="str" cm="1">
        <f t="array" ref="AN20">IFERROR(IF(INDEX(Date_Ch,MATCH(0,INDEX(COUNTIF(AN$7:AN19,Date_Ch),0,0),0))=0,"",INDEX(Date_Ch,MATCH(0,INDEX(COUNTIF(AN$7:AN19,Date_Ch),0,0),0))),"")</f>
        <v/>
      </c>
      <c r="AO20" s="45" t="str">
        <f t="shared" si="8"/>
        <v/>
      </c>
      <c r="AP20">
        <f t="shared" si="9"/>
        <v>0</v>
      </c>
      <c r="AQ20">
        <f>SUM(AP$8:AP20)</f>
        <v>63.5</v>
      </c>
      <c r="AR20">
        <f t="shared" si="10"/>
        <v>0</v>
      </c>
      <c r="AS20">
        <f>SUM(AR$8:AR20)</f>
        <v>11.5</v>
      </c>
    </row>
    <row r="21" spans="2:45" ht="15.75" x14ac:dyDescent="0.25">
      <c r="B21" s="4"/>
      <c r="C21" s="5"/>
      <c r="D21" s="5"/>
      <c r="E21" s="6"/>
      <c r="F21" s="98"/>
      <c r="G21" s="89"/>
      <c r="H21" s="78"/>
      <c r="I21" s="78"/>
      <c r="J21" s="78"/>
      <c r="K21" s="90"/>
      <c r="L21" s="46" t="str">
        <f t="shared" si="0"/>
        <v>0</v>
      </c>
      <c r="M21" s="47">
        <f t="shared" si="11"/>
        <v>0</v>
      </c>
      <c r="N21" s="48">
        <f t="shared" si="1"/>
        <v>0</v>
      </c>
      <c r="Q21" s="4"/>
      <c r="R21" s="5"/>
      <c r="S21" s="6"/>
      <c r="T21" s="6"/>
      <c r="U21" s="98"/>
      <c r="V21" s="89"/>
      <c r="W21" s="78"/>
      <c r="X21" s="78"/>
      <c r="Y21" s="78"/>
      <c r="Z21" s="90"/>
      <c r="AA21" s="49" t="str">
        <f t="shared" si="2"/>
        <v>0</v>
      </c>
      <c r="AB21" s="50">
        <f t="shared" si="3"/>
        <v>0</v>
      </c>
      <c r="AC21" s="48">
        <f t="shared" si="4"/>
        <v>0</v>
      </c>
      <c r="AG21" s="45" t="str" cm="1">
        <f t="array" ref="AG21">IFERROR(IF(INDEX(Date_Ad,MATCH(0,INDEX(COUNTIF(AG$7:AG20,Date_Ad),0,0),0))=0,"",INDEX(Date_Ad,MATCH(0,INDEX(COUNTIF(AG$7:AG20,Date_Ad),0,0),0))),"")</f>
        <v/>
      </c>
      <c r="AH21" s="45" t="str">
        <f t="shared" si="5"/>
        <v/>
      </c>
      <c r="AI21">
        <f t="shared" si="6"/>
        <v>0</v>
      </c>
      <c r="AJ21">
        <f>SUM(AI$8:AI21)</f>
        <v>38.5</v>
      </c>
      <c r="AK21">
        <f t="shared" si="7"/>
        <v>0</v>
      </c>
      <c r="AL21">
        <f>SUM(AK$8:AK21)</f>
        <v>16.5</v>
      </c>
      <c r="AN21" s="45" t="str" cm="1">
        <f t="array" ref="AN21">IFERROR(IF(INDEX(Date_Ch,MATCH(0,INDEX(COUNTIF(AN$7:AN20,Date_Ch),0,0),0))=0,"",INDEX(Date_Ch,MATCH(0,INDEX(COUNTIF(AN$7:AN20,Date_Ch),0,0),0))),"")</f>
        <v/>
      </c>
      <c r="AO21" s="45" t="str">
        <f t="shared" si="8"/>
        <v/>
      </c>
      <c r="AP21">
        <f t="shared" si="9"/>
        <v>0</v>
      </c>
      <c r="AQ21">
        <f>SUM(AP$8:AP21)</f>
        <v>63.5</v>
      </c>
      <c r="AR21">
        <f t="shared" si="10"/>
        <v>0</v>
      </c>
      <c r="AS21">
        <f>SUM(AR$8:AR21)</f>
        <v>11.5</v>
      </c>
    </row>
    <row r="22" spans="2:45" ht="15.75" x14ac:dyDescent="0.25">
      <c r="B22" s="4"/>
      <c r="C22" s="5"/>
      <c r="D22" s="5"/>
      <c r="E22" s="6"/>
      <c r="F22" s="98"/>
      <c r="G22" s="89"/>
      <c r="H22" s="78"/>
      <c r="I22" s="78"/>
      <c r="J22" s="78"/>
      <c r="K22" s="90"/>
      <c r="L22" s="46" t="str">
        <f t="shared" si="0"/>
        <v>0</v>
      </c>
      <c r="M22" s="47">
        <f t="shared" si="11"/>
        <v>0</v>
      </c>
      <c r="N22" s="48">
        <f t="shared" si="1"/>
        <v>0</v>
      </c>
      <c r="Q22" s="4"/>
      <c r="R22" s="5"/>
      <c r="S22" s="6"/>
      <c r="T22" s="6"/>
      <c r="U22" s="98"/>
      <c r="V22" s="89"/>
      <c r="W22" s="78"/>
      <c r="X22" s="78"/>
      <c r="Y22" s="78"/>
      <c r="Z22" s="90"/>
      <c r="AA22" s="49" t="str">
        <f t="shared" si="2"/>
        <v>0</v>
      </c>
      <c r="AB22" s="50">
        <f t="shared" si="3"/>
        <v>0</v>
      </c>
      <c r="AC22" s="48">
        <f t="shared" si="4"/>
        <v>0</v>
      </c>
      <c r="AG22" s="45" t="str" cm="1">
        <f t="array" ref="AG22">IFERROR(IF(INDEX(Date_Ad,MATCH(0,INDEX(COUNTIF(AG$7:AG21,Date_Ad),0,0),0))=0,"",INDEX(Date_Ad,MATCH(0,INDEX(COUNTIF(AG$7:AG21,Date_Ad),0,0),0))),"")</f>
        <v/>
      </c>
      <c r="AH22" s="45" t="str">
        <f t="shared" si="5"/>
        <v/>
      </c>
      <c r="AI22">
        <f t="shared" si="6"/>
        <v>0</v>
      </c>
      <c r="AJ22">
        <f>SUM(AI$8:AI22)</f>
        <v>38.5</v>
      </c>
      <c r="AK22">
        <f t="shared" si="7"/>
        <v>0</v>
      </c>
      <c r="AL22">
        <f>SUM(AK$8:AK22)</f>
        <v>16.5</v>
      </c>
      <c r="AN22" s="45" t="str" cm="1">
        <f t="array" ref="AN22">IFERROR(IF(INDEX(Date_Ch,MATCH(0,INDEX(COUNTIF(AN$7:AN21,Date_Ch),0,0),0))=0,"",INDEX(Date_Ch,MATCH(0,INDEX(COUNTIF(AN$7:AN21,Date_Ch),0,0),0))),"")</f>
        <v/>
      </c>
      <c r="AO22" s="45" t="str">
        <f t="shared" si="8"/>
        <v/>
      </c>
      <c r="AP22">
        <f t="shared" si="9"/>
        <v>0</v>
      </c>
      <c r="AQ22">
        <f>SUM(AP$8:AP22)</f>
        <v>63.5</v>
      </c>
      <c r="AR22">
        <f t="shared" si="10"/>
        <v>0</v>
      </c>
      <c r="AS22">
        <f>SUM(AR$8:AR22)</f>
        <v>11.5</v>
      </c>
    </row>
    <row r="23" spans="2:45" ht="15.75" x14ac:dyDescent="0.25">
      <c r="B23" s="4"/>
      <c r="C23" s="5"/>
      <c r="D23" s="5"/>
      <c r="E23" s="6"/>
      <c r="F23" s="98"/>
      <c r="G23" s="89"/>
      <c r="H23" s="78"/>
      <c r="I23" s="78"/>
      <c r="J23" s="78"/>
      <c r="K23" s="90"/>
      <c r="L23" s="46" t="str">
        <f t="shared" si="0"/>
        <v>0</v>
      </c>
      <c r="M23" s="47">
        <f t="shared" si="11"/>
        <v>0</v>
      </c>
      <c r="N23" s="48">
        <f t="shared" si="1"/>
        <v>0</v>
      </c>
      <c r="Q23" s="4"/>
      <c r="R23" s="5"/>
      <c r="S23" s="6"/>
      <c r="T23" s="6"/>
      <c r="U23" s="98"/>
      <c r="V23" s="89"/>
      <c r="W23" s="78"/>
      <c r="X23" s="78"/>
      <c r="Y23" s="78"/>
      <c r="Z23" s="90"/>
      <c r="AA23" s="49" t="str">
        <f t="shared" si="2"/>
        <v>0</v>
      </c>
      <c r="AB23" s="50">
        <f t="shared" si="3"/>
        <v>0</v>
      </c>
      <c r="AC23" s="48">
        <f t="shared" si="4"/>
        <v>0</v>
      </c>
      <c r="AG23" s="45" t="str" cm="1">
        <f t="array" ref="AG23">IFERROR(IF(INDEX(Date_Ad,MATCH(0,INDEX(COUNTIF(AG$7:AG22,Date_Ad),0,0),0))=0,"",INDEX(Date_Ad,MATCH(0,INDEX(COUNTIF(AG$7:AG22,Date_Ad),0,0),0))),"")</f>
        <v/>
      </c>
      <c r="AH23" s="45" t="str">
        <f t="shared" si="5"/>
        <v/>
      </c>
      <c r="AI23">
        <f t="shared" si="6"/>
        <v>0</v>
      </c>
      <c r="AJ23">
        <f>SUM(AI$8:AI23)</f>
        <v>38.5</v>
      </c>
      <c r="AK23">
        <f t="shared" si="7"/>
        <v>0</v>
      </c>
      <c r="AL23">
        <f>SUM(AK$8:AK23)</f>
        <v>16.5</v>
      </c>
      <c r="AN23" s="45" t="str" cm="1">
        <f t="array" ref="AN23">IFERROR(IF(INDEX(Date_Ch,MATCH(0,INDEX(COUNTIF(AN$7:AN22,Date_Ch),0,0),0))=0,"",INDEX(Date_Ch,MATCH(0,INDEX(COUNTIF(AN$7:AN22,Date_Ch),0,0),0))),"")</f>
        <v/>
      </c>
      <c r="AO23" s="45" t="str">
        <f t="shared" si="8"/>
        <v/>
      </c>
      <c r="AP23">
        <f t="shared" si="9"/>
        <v>0</v>
      </c>
      <c r="AQ23">
        <f>SUM(AP$8:AP23)</f>
        <v>63.5</v>
      </c>
      <c r="AR23">
        <f t="shared" si="10"/>
        <v>0</v>
      </c>
      <c r="AS23">
        <f>SUM(AR$8:AR23)</f>
        <v>11.5</v>
      </c>
    </row>
    <row r="24" spans="2:45" ht="15.75" x14ac:dyDescent="0.25">
      <c r="B24" s="4"/>
      <c r="C24" s="5"/>
      <c r="D24" s="5"/>
      <c r="E24" s="6"/>
      <c r="F24" s="98"/>
      <c r="G24" s="89"/>
      <c r="H24" s="78"/>
      <c r="I24" s="78"/>
      <c r="J24" s="78"/>
      <c r="K24" s="90"/>
      <c r="L24" s="46" t="str">
        <f t="shared" si="0"/>
        <v>0</v>
      </c>
      <c r="M24" s="47">
        <f t="shared" si="11"/>
        <v>0</v>
      </c>
      <c r="N24" s="48">
        <f t="shared" si="1"/>
        <v>0</v>
      </c>
      <c r="Q24" s="4"/>
      <c r="R24" s="5"/>
      <c r="S24" s="6"/>
      <c r="T24" s="6"/>
      <c r="U24" s="98"/>
      <c r="V24" s="89"/>
      <c r="W24" s="78"/>
      <c r="X24" s="78"/>
      <c r="Y24" s="78"/>
      <c r="Z24" s="90"/>
      <c r="AA24" s="49" t="str">
        <f t="shared" si="2"/>
        <v>0</v>
      </c>
      <c r="AB24" s="50">
        <f t="shared" si="3"/>
        <v>0</v>
      </c>
      <c r="AC24" s="48">
        <f t="shared" si="4"/>
        <v>0</v>
      </c>
      <c r="AG24" s="45" t="str" cm="1">
        <f t="array" ref="AG24">IFERROR(IF(INDEX(Date_Ad,MATCH(0,INDEX(COUNTIF(AG$7:AG23,Date_Ad),0,0),0))=0,"",INDEX(Date_Ad,MATCH(0,INDEX(COUNTIF(AG$7:AG23,Date_Ad),0,0),0))),"")</f>
        <v/>
      </c>
      <c r="AH24" s="45" t="str">
        <f t="shared" si="5"/>
        <v/>
      </c>
      <c r="AI24">
        <f t="shared" si="6"/>
        <v>0</v>
      </c>
      <c r="AJ24">
        <f>SUM(AI$8:AI24)</f>
        <v>38.5</v>
      </c>
      <c r="AK24">
        <f t="shared" si="7"/>
        <v>0</v>
      </c>
      <c r="AL24">
        <f>SUM(AK$8:AK24)</f>
        <v>16.5</v>
      </c>
      <c r="AN24" s="45" t="str" cm="1">
        <f t="array" ref="AN24">IFERROR(IF(INDEX(Date_Ch,MATCH(0,INDEX(COUNTIF(AN$7:AN23,Date_Ch),0,0),0))=0,"",INDEX(Date_Ch,MATCH(0,INDEX(COUNTIF(AN$7:AN23,Date_Ch),0,0),0))),"")</f>
        <v/>
      </c>
      <c r="AO24" s="45" t="str">
        <f t="shared" si="8"/>
        <v/>
      </c>
      <c r="AP24">
        <f t="shared" si="9"/>
        <v>0</v>
      </c>
      <c r="AQ24">
        <f>SUM(AP$8:AP24)</f>
        <v>63.5</v>
      </c>
      <c r="AR24">
        <f t="shared" si="10"/>
        <v>0</v>
      </c>
      <c r="AS24">
        <f>SUM(AR$8:AR24)</f>
        <v>11.5</v>
      </c>
    </row>
    <row r="25" spans="2:45" ht="15.75" x14ac:dyDescent="0.25">
      <c r="B25" s="4"/>
      <c r="C25" s="5"/>
      <c r="D25" s="5"/>
      <c r="E25" s="6"/>
      <c r="F25" s="98"/>
      <c r="G25" s="89"/>
      <c r="H25" s="78"/>
      <c r="I25" s="78"/>
      <c r="J25" s="78"/>
      <c r="K25" s="90"/>
      <c r="L25" s="46" t="str">
        <f t="shared" si="0"/>
        <v>0</v>
      </c>
      <c r="M25" s="47">
        <f t="shared" si="11"/>
        <v>0</v>
      </c>
      <c r="N25" s="48">
        <f t="shared" si="1"/>
        <v>0</v>
      </c>
      <c r="Q25" s="4"/>
      <c r="R25" s="5"/>
      <c r="S25" s="6"/>
      <c r="T25" s="6"/>
      <c r="U25" s="98"/>
      <c r="V25" s="89"/>
      <c r="W25" s="78"/>
      <c r="X25" s="78"/>
      <c r="Y25" s="78"/>
      <c r="Z25" s="90"/>
      <c r="AA25" s="49" t="str">
        <f t="shared" si="2"/>
        <v>0</v>
      </c>
      <c r="AB25" s="50">
        <f t="shared" si="3"/>
        <v>0</v>
      </c>
      <c r="AC25" s="48">
        <f t="shared" si="4"/>
        <v>0</v>
      </c>
      <c r="AG25" s="45" t="str" cm="1">
        <f t="array" ref="AG25">IFERROR(IF(INDEX(Date_Ad,MATCH(0,INDEX(COUNTIF(AG$7:AG24,Date_Ad),0,0),0))=0,"",INDEX(Date_Ad,MATCH(0,INDEX(COUNTIF(AG$7:AG24,Date_Ad),0,0),0))),"")</f>
        <v/>
      </c>
      <c r="AH25" s="45" t="str">
        <f t="shared" si="5"/>
        <v/>
      </c>
      <c r="AI25">
        <f t="shared" si="6"/>
        <v>0</v>
      </c>
      <c r="AJ25">
        <f>SUM(AI$8:AI25)</f>
        <v>38.5</v>
      </c>
      <c r="AK25">
        <f t="shared" si="7"/>
        <v>0</v>
      </c>
      <c r="AL25">
        <f>SUM(AK$8:AK25)</f>
        <v>16.5</v>
      </c>
      <c r="AN25" s="45" t="str" cm="1">
        <f t="array" ref="AN25">IFERROR(IF(INDEX(Date_Ch,MATCH(0,INDEX(COUNTIF(AN$7:AN24,Date_Ch),0,0),0))=0,"",INDEX(Date_Ch,MATCH(0,INDEX(COUNTIF(AN$7:AN24,Date_Ch),0,0),0))),"")</f>
        <v/>
      </c>
      <c r="AO25" s="45" t="str">
        <f t="shared" si="8"/>
        <v/>
      </c>
      <c r="AP25">
        <f t="shared" si="9"/>
        <v>0</v>
      </c>
      <c r="AQ25">
        <f>SUM(AP$8:AP25)</f>
        <v>63.5</v>
      </c>
      <c r="AR25">
        <f t="shared" si="10"/>
        <v>0</v>
      </c>
      <c r="AS25">
        <f>SUM(AR$8:AR25)</f>
        <v>11.5</v>
      </c>
    </row>
    <row r="26" spans="2:45" ht="15.75" x14ac:dyDescent="0.25">
      <c r="B26" s="4"/>
      <c r="C26" s="5"/>
      <c r="D26" s="5"/>
      <c r="E26" s="6"/>
      <c r="F26" s="98"/>
      <c r="G26" s="89"/>
      <c r="H26" s="78"/>
      <c r="I26" s="78"/>
      <c r="J26" s="78"/>
      <c r="K26" s="90"/>
      <c r="L26" s="46" t="str">
        <f t="shared" si="0"/>
        <v>0</v>
      </c>
      <c r="M26" s="47">
        <f t="shared" si="11"/>
        <v>0</v>
      </c>
      <c r="N26" s="48">
        <f t="shared" si="1"/>
        <v>0</v>
      </c>
      <c r="Q26" s="4"/>
      <c r="R26" s="5"/>
      <c r="S26" s="6"/>
      <c r="T26" s="6"/>
      <c r="U26" s="98"/>
      <c r="V26" s="89"/>
      <c r="W26" s="78"/>
      <c r="X26" s="78"/>
      <c r="Y26" s="78"/>
      <c r="Z26" s="90"/>
      <c r="AA26" s="49" t="str">
        <f t="shared" si="2"/>
        <v>0</v>
      </c>
      <c r="AB26" s="50">
        <f t="shared" si="3"/>
        <v>0</v>
      </c>
      <c r="AC26" s="48">
        <f t="shared" si="4"/>
        <v>0</v>
      </c>
      <c r="AG26" s="45" t="str" cm="1">
        <f t="array" ref="AG26">IFERROR(IF(INDEX(Date_Ad,MATCH(0,INDEX(COUNTIF(AG$7:AG25,Date_Ad),0,0),0))=0,"",INDEX(Date_Ad,MATCH(0,INDEX(COUNTIF(AG$7:AG25,Date_Ad),0,0),0))),"")</f>
        <v/>
      </c>
      <c r="AH26" s="45" t="str">
        <f t="shared" si="5"/>
        <v/>
      </c>
      <c r="AI26">
        <f t="shared" si="6"/>
        <v>0</v>
      </c>
      <c r="AJ26">
        <f>SUM(AI$8:AI26)</f>
        <v>38.5</v>
      </c>
      <c r="AK26">
        <f t="shared" si="7"/>
        <v>0</v>
      </c>
      <c r="AL26">
        <f>SUM(AK$8:AK26)</f>
        <v>16.5</v>
      </c>
      <c r="AN26" s="45" t="str" cm="1">
        <f t="array" ref="AN26">IFERROR(IF(INDEX(Date_Ch,MATCH(0,INDEX(COUNTIF(AN$7:AN25,Date_Ch),0,0),0))=0,"",INDEX(Date_Ch,MATCH(0,INDEX(COUNTIF(AN$7:AN25,Date_Ch),0,0),0))),"")</f>
        <v/>
      </c>
      <c r="AO26" s="45" t="str">
        <f t="shared" si="8"/>
        <v/>
      </c>
      <c r="AP26">
        <f t="shared" si="9"/>
        <v>0</v>
      </c>
      <c r="AQ26">
        <f>SUM(AP$8:AP26)</f>
        <v>63.5</v>
      </c>
      <c r="AR26">
        <f t="shared" si="10"/>
        <v>0</v>
      </c>
      <c r="AS26">
        <f>SUM(AR$8:AR26)</f>
        <v>11.5</v>
      </c>
    </row>
    <row r="27" spans="2:45" ht="15.75" x14ac:dyDescent="0.25">
      <c r="B27" s="4"/>
      <c r="C27" s="5"/>
      <c r="D27" s="5"/>
      <c r="E27" s="6"/>
      <c r="F27" s="98"/>
      <c r="G27" s="89"/>
      <c r="H27" s="78"/>
      <c r="I27" s="78"/>
      <c r="J27" s="78"/>
      <c r="K27" s="90"/>
      <c r="L27" s="46" t="str">
        <f t="shared" si="0"/>
        <v>0</v>
      </c>
      <c r="M27" s="47">
        <f t="shared" si="11"/>
        <v>0</v>
      </c>
      <c r="N27" s="48">
        <f t="shared" si="1"/>
        <v>0</v>
      </c>
      <c r="Q27" s="4"/>
      <c r="R27" s="5"/>
      <c r="S27" s="6"/>
      <c r="T27" s="6"/>
      <c r="U27" s="98"/>
      <c r="V27" s="89"/>
      <c r="W27" s="78"/>
      <c r="X27" s="78"/>
      <c r="Y27" s="78"/>
      <c r="Z27" s="90"/>
      <c r="AA27" s="49" t="str">
        <f t="shared" si="2"/>
        <v>0</v>
      </c>
      <c r="AB27" s="50">
        <f t="shared" si="3"/>
        <v>0</v>
      </c>
      <c r="AC27" s="48">
        <f t="shared" si="4"/>
        <v>0</v>
      </c>
      <c r="AG27" s="45" t="str" cm="1">
        <f t="array" ref="AG27">IFERROR(IF(INDEX(Date_Ad,MATCH(0,INDEX(COUNTIF(AG$7:AG26,Date_Ad),0,0),0))=0,"",INDEX(Date_Ad,MATCH(0,INDEX(COUNTIF(AG$7:AG26,Date_Ad),0,0),0))),"")</f>
        <v/>
      </c>
      <c r="AH27" s="45" t="str">
        <f t="shared" si="5"/>
        <v/>
      </c>
      <c r="AI27">
        <f t="shared" si="6"/>
        <v>0</v>
      </c>
      <c r="AJ27">
        <f>SUM(AI$8:AI27)</f>
        <v>38.5</v>
      </c>
      <c r="AK27">
        <f t="shared" si="7"/>
        <v>0</v>
      </c>
      <c r="AL27">
        <f>SUM(AK$8:AK27)</f>
        <v>16.5</v>
      </c>
      <c r="AN27" s="45" t="str" cm="1">
        <f t="array" ref="AN27">IFERROR(IF(INDEX(Date_Ch,MATCH(0,INDEX(COUNTIF(AN$7:AN26,Date_Ch),0,0),0))=0,"",INDEX(Date_Ch,MATCH(0,INDEX(COUNTIF(AN$7:AN26,Date_Ch),0,0),0))),"")</f>
        <v/>
      </c>
      <c r="AO27" s="45" t="str">
        <f t="shared" si="8"/>
        <v/>
      </c>
      <c r="AP27">
        <f t="shared" si="9"/>
        <v>0</v>
      </c>
      <c r="AQ27">
        <f>SUM(AP$8:AP27)</f>
        <v>63.5</v>
      </c>
      <c r="AR27">
        <f t="shared" si="10"/>
        <v>0</v>
      </c>
      <c r="AS27">
        <f>SUM(AR$8:AR27)</f>
        <v>11.5</v>
      </c>
    </row>
    <row r="28" spans="2:45" ht="15.75" x14ac:dyDescent="0.25">
      <c r="B28" s="4"/>
      <c r="C28" s="5"/>
      <c r="D28" s="5"/>
      <c r="E28" s="6"/>
      <c r="F28" s="98"/>
      <c r="G28" s="89"/>
      <c r="H28" s="78"/>
      <c r="I28" s="78"/>
      <c r="J28" s="78"/>
      <c r="K28" s="90"/>
      <c r="L28" s="46" t="str">
        <f t="shared" si="0"/>
        <v>0</v>
      </c>
      <c r="M28" s="47">
        <f t="shared" si="11"/>
        <v>0</v>
      </c>
      <c r="N28" s="48">
        <f t="shared" si="1"/>
        <v>0</v>
      </c>
      <c r="Q28" s="4"/>
      <c r="R28" s="5"/>
      <c r="S28" s="6"/>
      <c r="T28" s="6"/>
      <c r="U28" s="98"/>
      <c r="V28" s="89"/>
      <c r="W28" s="78"/>
      <c r="X28" s="78"/>
      <c r="Y28" s="78"/>
      <c r="Z28" s="90"/>
      <c r="AA28" s="49" t="str">
        <f t="shared" si="2"/>
        <v>0</v>
      </c>
      <c r="AB28" s="50">
        <f t="shared" si="3"/>
        <v>0</v>
      </c>
      <c r="AC28" s="48">
        <f t="shared" si="4"/>
        <v>0</v>
      </c>
      <c r="AG28" s="45" t="str" cm="1">
        <f t="array" ref="AG28">IFERROR(IF(INDEX(Date_Ad,MATCH(0,INDEX(COUNTIF(AG$7:AG27,Date_Ad),0,0),0))=0,"",INDEX(Date_Ad,MATCH(0,INDEX(COUNTIF(AG$7:AG27,Date_Ad),0,0),0))),"")</f>
        <v/>
      </c>
      <c r="AH28" s="45" t="str">
        <f t="shared" si="5"/>
        <v/>
      </c>
      <c r="AI28">
        <f t="shared" si="6"/>
        <v>0</v>
      </c>
      <c r="AJ28">
        <f>SUM(AI$8:AI28)</f>
        <v>38.5</v>
      </c>
      <c r="AK28">
        <f t="shared" si="7"/>
        <v>0</v>
      </c>
      <c r="AL28">
        <f>SUM(AK$8:AK28)</f>
        <v>16.5</v>
      </c>
      <c r="AN28" s="45" t="str" cm="1">
        <f t="array" ref="AN28">IFERROR(IF(INDEX(Date_Ch,MATCH(0,INDEX(COUNTIF(AN$7:AN27,Date_Ch),0,0),0))=0,"",INDEX(Date_Ch,MATCH(0,INDEX(COUNTIF(AN$7:AN27,Date_Ch),0,0),0))),"")</f>
        <v/>
      </c>
      <c r="AO28" s="45" t="str">
        <f t="shared" si="8"/>
        <v/>
      </c>
      <c r="AP28">
        <f t="shared" si="9"/>
        <v>0</v>
      </c>
      <c r="AQ28">
        <f>SUM(AP$8:AP28)</f>
        <v>63.5</v>
      </c>
      <c r="AR28">
        <f t="shared" si="10"/>
        <v>0</v>
      </c>
      <c r="AS28">
        <f>SUM(AR$8:AR28)</f>
        <v>11.5</v>
      </c>
    </row>
    <row r="29" spans="2:45" ht="15.75" x14ac:dyDescent="0.25">
      <c r="B29" s="4"/>
      <c r="C29" s="5"/>
      <c r="D29" s="5"/>
      <c r="E29" s="6"/>
      <c r="F29" s="98"/>
      <c r="G29" s="89"/>
      <c r="H29" s="78"/>
      <c r="I29" s="78"/>
      <c r="J29" s="78"/>
      <c r="K29" s="90"/>
      <c r="L29" s="46" t="str">
        <f t="shared" si="0"/>
        <v>0</v>
      </c>
      <c r="M29" s="47">
        <f t="shared" si="11"/>
        <v>0</v>
      </c>
      <c r="N29" s="48">
        <f t="shared" si="1"/>
        <v>0</v>
      </c>
      <c r="Q29" s="4"/>
      <c r="R29" s="5"/>
      <c r="S29" s="6"/>
      <c r="T29" s="6"/>
      <c r="U29" s="98"/>
      <c r="V29" s="89"/>
      <c r="W29" s="78"/>
      <c r="X29" s="78"/>
      <c r="Y29" s="78"/>
      <c r="Z29" s="90"/>
      <c r="AA29" s="49" t="str">
        <f t="shared" si="2"/>
        <v>0</v>
      </c>
      <c r="AB29" s="50">
        <f t="shared" si="3"/>
        <v>0</v>
      </c>
      <c r="AC29" s="48">
        <f t="shared" si="4"/>
        <v>0</v>
      </c>
      <c r="AG29" s="45" t="str" cm="1">
        <f t="array" ref="AG29">IFERROR(IF(INDEX(Date_Ad,MATCH(0,INDEX(COUNTIF(AG$7:AG28,Date_Ad),0,0),0))=0,"",INDEX(Date_Ad,MATCH(0,INDEX(COUNTIF(AG$7:AG28,Date_Ad),0,0),0))),"")</f>
        <v/>
      </c>
      <c r="AH29" s="45" t="str">
        <f t="shared" si="5"/>
        <v/>
      </c>
      <c r="AI29">
        <f t="shared" si="6"/>
        <v>0</v>
      </c>
      <c r="AJ29">
        <f>SUM(AI$8:AI29)</f>
        <v>38.5</v>
      </c>
      <c r="AK29">
        <f t="shared" si="7"/>
        <v>0</v>
      </c>
      <c r="AL29">
        <f>SUM(AK$8:AK29)</f>
        <v>16.5</v>
      </c>
      <c r="AN29" s="45" t="str" cm="1">
        <f t="array" ref="AN29">IFERROR(IF(INDEX(Date_Ch,MATCH(0,INDEX(COUNTIF(AN$7:AN28,Date_Ch),0,0),0))=0,"",INDEX(Date_Ch,MATCH(0,INDEX(COUNTIF(AN$7:AN28,Date_Ch),0,0),0))),"")</f>
        <v/>
      </c>
      <c r="AO29" s="45" t="str">
        <f t="shared" si="8"/>
        <v/>
      </c>
      <c r="AP29">
        <f t="shared" si="9"/>
        <v>0</v>
      </c>
      <c r="AQ29">
        <f>SUM(AP$8:AP29)</f>
        <v>63.5</v>
      </c>
      <c r="AR29">
        <f t="shared" si="10"/>
        <v>0</v>
      </c>
      <c r="AS29">
        <f>SUM(AR$8:AR29)</f>
        <v>11.5</v>
      </c>
    </row>
    <row r="30" spans="2:45" ht="15.75" x14ac:dyDescent="0.25">
      <c r="B30" s="4"/>
      <c r="C30" s="5"/>
      <c r="D30" s="5"/>
      <c r="E30" s="6"/>
      <c r="F30" s="98"/>
      <c r="G30" s="89"/>
      <c r="H30" s="78"/>
      <c r="I30" s="78"/>
      <c r="J30" s="78"/>
      <c r="K30" s="90"/>
      <c r="L30" s="46" t="str">
        <f t="shared" si="0"/>
        <v>0</v>
      </c>
      <c r="M30" s="47">
        <f t="shared" si="11"/>
        <v>0</v>
      </c>
      <c r="N30" s="48">
        <f t="shared" si="1"/>
        <v>0</v>
      </c>
      <c r="Q30" s="4"/>
      <c r="R30" s="5"/>
      <c r="S30" s="6"/>
      <c r="T30" s="6"/>
      <c r="U30" s="98"/>
      <c r="V30" s="89"/>
      <c r="W30" s="78"/>
      <c r="X30" s="78"/>
      <c r="Y30" s="78"/>
      <c r="Z30" s="90"/>
      <c r="AA30" s="49" t="str">
        <f t="shared" si="2"/>
        <v>0</v>
      </c>
      <c r="AB30" s="50">
        <f t="shared" si="3"/>
        <v>0</v>
      </c>
      <c r="AC30" s="48">
        <f t="shared" si="4"/>
        <v>0</v>
      </c>
      <c r="AG30" s="45" t="str" cm="1">
        <f t="array" ref="AG30">IFERROR(IF(INDEX(Date_Ad,MATCH(0,INDEX(COUNTIF(AG$7:AG29,Date_Ad),0,0),0))=0,"",INDEX(Date_Ad,MATCH(0,INDEX(COUNTIF(AG$7:AG29,Date_Ad),0,0),0))),"")</f>
        <v/>
      </c>
      <c r="AH30" s="45" t="str">
        <f t="shared" si="5"/>
        <v/>
      </c>
      <c r="AI30">
        <f t="shared" si="6"/>
        <v>0</v>
      </c>
      <c r="AJ30">
        <f>SUM(AI$8:AI30)</f>
        <v>38.5</v>
      </c>
      <c r="AK30">
        <f t="shared" si="7"/>
        <v>0</v>
      </c>
      <c r="AL30">
        <f>SUM(AK$8:AK30)</f>
        <v>16.5</v>
      </c>
      <c r="AN30" s="45" t="str" cm="1">
        <f t="array" ref="AN30">IFERROR(IF(INDEX(Date_Ch,MATCH(0,INDEX(COUNTIF(AN$7:AN29,Date_Ch),0,0),0))=0,"",INDEX(Date_Ch,MATCH(0,INDEX(COUNTIF(AN$7:AN29,Date_Ch),0,0),0))),"")</f>
        <v/>
      </c>
      <c r="AO30" s="45" t="str">
        <f t="shared" si="8"/>
        <v/>
      </c>
      <c r="AP30">
        <f t="shared" si="9"/>
        <v>0</v>
      </c>
      <c r="AQ30">
        <f>SUM(AP$8:AP30)</f>
        <v>63.5</v>
      </c>
      <c r="AR30">
        <f t="shared" si="10"/>
        <v>0</v>
      </c>
      <c r="AS30">
        <f>SUM(AR$8:AR30)</f>
        <v>11.5</v>
      </c>
    </row>
    <row r="31" spans="2:45" ht="15.75" x14ac:dyDescent="0.25">
      <c r="B31" s="4"/>
      <c r="C31" s="5"/>
      <c r="D31" s="5"/>
      <c r="E31" s="6"/>
      <c r="F31" s="98"/>
      <c r="G31" s="89"/>
      <c r="H31" s="78"/>
      <c r="I31" s="78"/>
      <c r="J31" s="78"/>
      <c r="K31" s="90"/>
      <c r="L31" s="46" t="str">
        <f t="shared" si="0"/>
        <v>0</v>
      </c>
      <c r="M31" s="47">
        <f t="shared" si="11"/>
        <v>0</v>
      </c>
      <c r="N31" s="48">
        <f t="shared" si="1"/>
        <v>0</v>
      </c>
      <c r="Q31" s="4"/>
      <c r="R31" s="5"/>
      <c r="S31" s="6"/>
      <c r="T31" s="6"/>
      <c r="U31" s="98"/>
      <c r="V31" s="89"/>
      <c r="W31" s="78"/>
      <c r="X31" s="78"/>
      <c r="Y31" s="78"/>
      <c r="Z31" s="90"/>
      <c r="AA31" s="49" t="str">
        <f t="shared" si="2"/>
        <v>0</v>
      </c>
      <c r="AB31" s="50">
        <f t="shared" si="3"/>
        <v>0</v>
      </c>
      <c r="AC31" s="48">
        <f t="shared" si="4"/>
        <v>0</v>
      </c>
      <c r="AG31" s="45" t="str" cm="1">
        <f t="array" ref="AG31">IFERROR(IF(INDEX(Date_Ad,MATCH(0,INDEX(COUNTIF(AG$7:AG30,Date_Ad),0,0),0))=0,"",INDEX(Date_Ad,MATCH(0,INDEX(COUNTIF(AG$7:AG30,Date_Ad),0,0),0))),"")</f>
        <v/>
      </c>
      <c r="AH31" s="45" t="str">
        <f t="shared" si="5"/>
        <v/>
      </c>
      <c r="AI31">
        <f t="shared" si="6"/>
        <v>0</v>
      </c>
      <c r="AJ31">
        <f>SUM(AI$8:AI31)</f>
        <v>38.5</v>
      </c>
      <c r="AK31">
        <f t="shared" si="7"/>
        <v>0</v>
      </c>
      <c r="AL31">
        <f>SUM(AK$8:AK31)</f>
        <v>16.5</v>
      </c>
      <c r="AN31" s="45" t="str" cm="1">
        <f t="array" ref="AN31">IFERROR(IF(INDEX(Date_Ch,MATCH(0,INDEX(COUNTIF(AN$7:AN30,Date_Ch),0,0),0))=0,"",INDEX(Date_Ch,MATCH(0,INDEX(COUNTIF(AN$7:AN30,Date_Ch),0,0),0))),"")</f>
        <v/>
      </c>
      <c r="AO31" s="45" t="str">
        <f t="shared" si="8"/>
        <v/>
      </c>
      <c r="AP31">
        <f t="shared" si="9"/>
        <v>0</v>
      </c>
      <c r="AQ31">
        <f>SUM(AP$8:AP31)</f>
        <v>63.5</v>
      </c>
      <c r="AR31">
        <f t="shared" si="10"/>
        <v>0</v>
      </c>
      <c r="AS31">
        <f>SUM(AR$8:AR31)</f>
        <v>11.5</v>
      </c>
    </row>
    <row r="32" spans="2:45" ht="15.75" x14ac:dyDescent="0.25">
      <c r="B32" s="4"/>
      <c r="C32" s="5"/>
      <c r="D32" s="5"/>
      <c r="E32" s="6"/>
      <c r="F32" s="98"/>
      <c r="G32" s="89"/>
      <c r="H32" s="78"/>
      <c r="I32" s="78"/>
      <c r="J32" s="78"/>
      <c r="K32" s="90"/>
      <c r="L32" s="46" t="str">
        <f t="shared" si="0"/>
        <v>0</v>
      </c>
      <c r="M32" s="47">
        <f t="shared" si="11"/>
        <v>0</v>
      </c>
      <c r="N32" s="48">
        <f t="shared" si="1"/>
        <v>0</v>
      </c>
      <c r="Q32" s="4"/>
      <c r="R32" s="5"/>
      <c r="S32" s="6"/>
      <c r="T32" s="6"/>
      <c r="U32" s="98"/>
      <c r="V32" s="89"/>
      <c r="W32" s="78"/>
      <c r="X32" s="78"/>
      <c r="Y32" s="78"/>
      <c r="Z32" s="90"/>
      <c r="AA32" s="49" t="str">
        <f t="shared" si="2"/>
        <v>0</v>
      </c>
      <c r="AB32" s="50">
        <f t="shared" si="3"/>
        <v>0</v>
      </c>
      <c r="AC32" s="48">
        <f t="shared" si="4"/>
        <v>0</v>
      </c>
      <c r="AG32" s="45" t="str" cm="1">
        <f t="array" ref="AG32">IFERROR(IF(INDEX(Date_Ad,MATCH(0,INDEX(COUNTIF(AG$7:AG31,Date_Ad),0,0),0))=0,"",INDEX(Date_Ad,MATCH(0,INDEX(COUNTIF(AG$7:AG31,Date_Ad),0,0),0))),"")</f>
        <v/>
      </c>
      <c r="AH32" s="45" t="str">
        <f t="shared" si="5"/>
        <v/>
      </c>
      <c r="AI32">
        <f t="shared" si="6"/>
        <v>0</v>
      </c>
      <c r="AJ32">
        <f>SUM(AI$8:AI32)</f>
        <v>38.5</v>
      </c>
      <c r="AK32">
        <f t="shared" si="7"/>
        <v>0</v>
      </c>
      <c r="AL32">
        <f>SUM(AK$8:AK32)</f>
        <v>16.5</v>
      </c>
      <c r="AN32" s="45" t="str" cm="1">
        <f t="array" ref="AN32">IFERROR(IF(INDEX(Date_Ch,MATCH(0,INDEX(COUNTIF(AN$7:AN31,Date_Ch),0,0),0))=0,"",INDEX(Date_Ch,MATCH(0,INDEX(COUNTIF(AN$7:AN31,Date_Ch),0,0),0))),"")</f>
        <v/>
      </c>
      <c r="AO32" s="45" t="str">
        <f t="shared" si="8"/>
        <v/>
      </c>
      <c r="AP32">
        <f t="shared" si="9"/>
        <v>0</v>
      </c>
      <c r="AQ32">
        <f>SUM(AP$8:AP32)</f>
        <v>63.5</v>
      </c>
      <c r="AR32">
        <f t="shared" si="10"/>
        <v>0</v>
      </c>
      <c r="AS32">
        <f>SUM(AR$8:AR32)</f>
        <v>11.5</v>
      </c>
    </row>
    <row r="33" spans="1:45" ht="15.75" x14ac:dyDescent="0.25">
      <c r="B33" s="4"/>
      <c r="C33" s="5"/>
      <c r="D33" s="5"/>
      <c r="E33" s="6"/>
      <c r="F33" s="98"/>
      <c r="G33" s="89"/>
      <c r="H33" s="78"/>
      <c r="I33" s="78"/>
      <c r="J33" s="78"/>
      <c r="K33" s="90"/>
      <c r="L33" s="46" t="str">
        <f t="shared" si="0"/>
        <v>0</v>
      </c>
      <c r="M33" s="47">
        <f t="shared" si="11"/>
        <v>0</v>
      </c>
      <c r="N33" s="48">
        <f t="shared" si="1"/>
        <v>0</v>
      </c>
      <c r="Q33" s="4"/>
      <c r="R33" s="5"/>
      <c r="S33" s="6"/>
      <c r="T33" s="6"/>
      <c r="U33" s="98"/>
      <c r="V33" s="89"/>
      <c r="W33" s="78"/>
      <c r="X33" s="78"/>
      <c r="Y33" s="78"/>
      <c r="Z33" s="90"/>
      <c r="AA33" s="49" t="str">
        <f t="shared" si="2"/>
        <v>0</v>
      </c>
      <c r="AB33" s="50">
        <f t="shared" si="3"/>
        <v>0</v>
      </c>
      <c r="AC33" s="48">
        <f t="shared" si="4"/>
        <v>0</v>
      </c>
      <c r="AG33" s="45" t="str" cm="1">
        <f t="array" ref="AG33">IFERROR(IF(INDEX(Date_Ad,MATCH(0,INDEX(COUNTIF(AG$7:AG32,Date_Ad),0,0),0))=0,"",INDEX(Date_Ad,MATCH(0,INDEX(COUNTIF(AG$7:AG32,Date_Ad),0,0),0))),"")</f>
        <v/>
      </c>
      <c r="AH33" s="45" t="str">
        <f t="shared" si="5"/>
        <v/>
      </c>
      <c r="AI33">
        <f t="shared" si="6"/>
        <v>0</v>
      </c>
      <c r="AJ33">
        <f>SUM(AI$8:AI33)</f>
        <v>38.5</v>
      </c>
      <c r="AK33">
        <f t="shared" si="7"/>
        <v>0</v>
      </c>
      <c r="AL33">
        <f>SUM(AK$8:AK33)</f>
        <v>16.5</v>
      </c>
      <c r="AN33" s="45" t="str" cm="1">
        <f t="array" ref="AN33">IFERROR(IF(INDEX(Date_Ch,MATCH(0,INDEX(COUNTIF(AN$7:AN32,Date_Ch),0,0),0))=0,"",INDEX(Date_Ch,MATCH(0,INDEX(COUNTIF(AN$7:AN32,Date_Ch),0,0),0))),"")</f>
        <v/>
      </c>
      <c r="AO33" s="45" t="str">
        <f t="shared" si="8"/>
        <v/>
      </c>
      <c r="AP33">
        <f t="shared" si="9"/>
        <v>0</v>
      </c>
      <c r="AQ33">
        <f>SUM(AP$8:AP33)</f>
        <v>63.5</v>
      </c>
      <c r="AR33">
        <f t="shared" si="10"/>
        <v>0</v>
      </c>
      <c r="AS33">
        <f>SUM(AR$8:AR33)</f>
        <v>11.5</v>
      </c>
    </row>
    <row r="34" spans="1:45" ht="15.75" x14ac:dyDescent="0.25">
      <c r="B34" s="4"/>
      <c r="C34" s="5"/>
      <c r="D34" s="5"/>
      <c r="E34" s="6"/>
      <c r="F34" s="98"/>
      <c r="G34" s="89"/>
      <c r="H34" s="78"/>
      <c r="I34" s="78"/>
      <c r="J34" s="78"/>
      <c r="K34" s="90"/>
      <c r="L34" s="46" t="str">
        <f t="shared" si="0"/>
        <v>0</v>
      </c>
      <c r="M34" s="47">
        <f t="shared" si="11"/>
        <v>0</v>
      </c>
      <c r="N34" s="48">
        <f t="shared" si="1"/>
        <v>0</v>
      </c>
      <c r="Q34" s="4"/>
      <c r="R34" s="5"/>
      <c r="S34" s="6"/>
      <c r="T34" s="6"/>
      <c r="U34" s="98"/>
      <c r="V34" s="89"/>
      <c r="W34" s="78"/>
      <c r="X34" s="78"/>
      <c r="Y34" s="78"/>
      <c r="Z34" s="90"/>
      <c r="AA34" s="49" t="str">
        <f t="shared" si="2"/>
        <v>0</v>
      </c>
      <c r="AB34" s="50">
        <f t="shared" si="3"/>
        <v>0</v>
      </c>
      <c r="AC34" s="48">
        <f t="shared" si="4"/>
        <v>0</v>
      </c>
      <c r="AG34" s="45" t="str" cm="1">
        <f t="array" ref="AG34">IFERROR(IF(INDEX(Date_Ad,MATCH(0,INDEX(COUNTIF(AG$7:AG33,Date_Ad),0,0),0))=0,"",INDEX(Date_Ad,MATCH(0,INDEX(COUNTIF(AG$7:AG33,Date_Ad),0,0),0))),"")</f>
        <v/>
      </c>
      <c r="AH34" s="45" t="str">
        <f t="shared" si="5"/>
        <v/>
      </c>
      <c r="AI34">
        <f t="shared" si="6"/>
        <v>0</v>
      </c>
      <c r="AJ34">
        <f>SUM(AI$8:AI34)</f>
        <v>38.5</v>
      </c>
      <c r="AK34">
        <f t="shared" si="7"/>
        <v>0</v>
      </c>
      <c r="AL34">
        <f>SUM(AK$8:AK34)</f>
        <v>16.5</v>
      </c>
      <c r="AN34" s="45" t="str" cm="1">
        <f t="array" ref="AN34">IFERROR(IF(INDEX(Date_Ch,MATCH(0,INDEX(COUNTIF(AN$7:AN33,Date_Ch),0,0),0))=0,"",INDEX(Date_Ch,MATCH(0,INDEX(COUNTIF(AN$7:AN33,Date_Ch),0,0),0))),"")</f>
        <v/>
      </c>
      <c r="AO34" s="45" t="str">
        <f t="shared" si="8"/>
        <v/>
      </c>
      <c r="AP34">
        <f t="shared" si="9"/>
        <v>0</v>
      </c>
      <c r="AQ34">
        <f>SUM(AP$8:AP34)</f>
        <v>63.5</v>
      </c>
      <c r="AR34">
        <f t="shared" si="10"/>
        <v>0</v>
      </c>
      <c r="AS34">
        <f>SUM(AR$8:AR34)</f>
        <v>11.5</v>
      </c>
    </row>
    <row r="35" spans="1:45" ht="15.75" x14ac:dyDescent="0.25">
      <c r="B35" s="4"/>
      <c r="C35" s="5"/>
      <c r="D35" s="5"/>
      <c r="E35" s="6"/>
      <c r="F35" s="98"/>
      <c r="G35" s="89"/>
      <c r="H35" s="78"/>
      <c r="I35" s="78"/>
      <c r="J35" s="78"/>
      <c r="K35" s="90"/>
      <c r="L35" s="46" t="str">
        <f t="shared" si="0"/>
        <v>0</v>
      </c>
      <c r="M35" s="47">
        <f t="shared" si="11"/>
        <v>0</v>
      </c>
      <c r="N35" s="48">
        <f t="shared" si="1"/>
        <v>0</v>
      </c>
      <c r="Q35" s="4"/>
      <c r="R35" s="5"/>
      <c r="S35" s="6"/>
      <c r="T35" s="6"/>
      <c r="U35" s="98"/>
      <c r="V35" s="89"/>
      <c r="W35" s="78"/>
      <c r="X35" s="78"/>
      <c r="Y35" s="78"/>
      <c r="Z35" s="90"/>
      <c r="AA35" s="49" t="str">
        <f t="shared" si="2"/>
        <v>0</v>
      </c>
      <c r="AB35" s="50">
        <f t="shared" si="3"/>
        <v>0</v>
      </c>
      <c r="AC35" s="48">
        <f t="shared" si="4"/>
        <v>0</v>
      </c>
      <c r="AG35" s="45" t="str" cm="1">
        <f t="array" ref="AG35">IFERROR(IF(INDEX(Date_Ad,MATCH(0,INDEX(COUNTIF(AG$7:AG34,Date_Ad),0,0),0))=0,"",INDEX(Date_Ad,MATCH(0,INDEX(COUNTIF(AG$7:AG34,Date_Ad),0,0),0))),"")</f>
        <v/>
      </c>
      <c r="AH35" s="45" t="str">
        <f t="shared" si="5"/>
        <v/>
      </c>
      <c r="AI35">
        <f t="shared" si="6"/>
        <v>0</v>
      </c>
      <c r="AJ35">
        <f>SUM(AI$8:AI35)</f>
        <v>38.5</v>
      </c>
      <c r="AK35">
        <f t="shared" si="7"/>
        <v>0</v>
      </c>
      <c r="AL35">
        <f>SUM(AK$8:AK35)</f>
        <v>16.5</v>
      </c>
      <c r="AN35" s="45" t="str" cm="1">
        <f t="array" ref="AN35">IFERROR(IF(INDEX(Date_Ch,MATCH(0,INDEX(COUNTIF(AN$7:AN34,Date_Ch),0,0),0))=0,"",INDEX(Date_Ch,MATCH(0,INDEX(COUNTIF(AN$7:AN34,Date_Ch),0,0),0))),"")</f>
        <v/>
      </c>
      <c r="AO35" s="45" t="str">
        <f t="shared" si="8"/>
        <v/>
      </c>
      <c r="AP35">
        <f t="shared" si="9"/>
        <v>0</v>
      </c>
      <c r="AQ35">
        <f>SUM(AP$8:AP35)</f>
        <v>63.5</v>
      </c>
      <c r="AR35">
        <f t="shared" si="10"/>
        <v>0</v>
      </c>
      <c r="AS35">
        <f>SUM(AR$8:AR35)</f>
        <v>11.5</v>
      </c>
    </row>
    <row r="36" spans="1:45" ht="15.75" x14ac:dyDescent="0.25">
      <c r="B36" s="4"/>
      <c r="C36" s="5"/>
      <c r="D36" s="5"/>
      <c r="E36" s="6"/>
      <c r="F36" s="98"/>
      <c r="G36" s="89"/>
      <c r="H36" s="78"/>
      <c r="I36" s="78"/>
      <c r="J36" s="78"/>
      <c r="K36" s="90"/>
      <c r="L36" s="46" t="str">
        <f t="shared" si="0"/>
        <v>0</v>
      </c>
      <c r="M36" s="47">
        <f t="shared" si="11"/>
        <v>0</v>
      </c>
      <c r="N36" s="48">
        <f t="shared" si="1"/>
        <v>0</v>
      </c>
      <c r="Q36" s="4"/>
      <c r="R36" s="5"/>
      <c r="S36" s="6"/>
      <c r="T36" s="6"/>
      <c r="U36" s="98"/>
      <c r="V36" s="89"/>
      <c r="W36" s="78"/>
      <c r="X36" s="78"/>
      <c r="Y36" s="78"/>
      <c r="Z36" s="90"/>
      <c r="AA36" s="49" t="str">
        <f t="shared" si="2"/>
        <v>0</v>
      </c>
      <c r="AB36" s="50">
        <f t="shared" si="3"/>
        <v>0</v>
      </c>
      <c r="AC36" s="48">
        <f t="shared" si="4"/>
        <v>0</v>
      </c>
      <c r="AG36" s="45" t="str" cm="1">
        <f t="array" ref="AG36">IFERROR(IF(INDEX(Date_Ad,MATCH(0,INDEX(COUNTIF(AG$7:AG35,Date_Ad),0,0),0))=0,"",INDEX(Date_Ad,MATCH(0,INDEX(COUNTIF(AG$7:AG35,Date_Ad),0,0),0))),"")</f>
        <v/>
      </c>
      <c r="AH36" s="45" t="str">
        <f t="shared" si="5"/>
        <v/>
      </c>
      <c r="AI36">
        <f t="shared" si="6"/>
        <v>0</v>
      </c>
      <c r="AJ36">
        <f>SUM(AI$8:AI36)</f>
        <v>38.5</v>
      </c>
      <c r="AK36">
        <f t="shared" si="7"/>
        <v>0</v>
      </c>
      <c r="AL36">
        <f>SUM(AK$8:AK36)</f>
        <v>16.5</v>
      </c>
      <c r="AN36" s="45" t="str" cm="1">
        <f t="array" ref="AN36">IFERROR(IF(INDEX(Date_Ch,MATCH(0,INDEX(COUNTIF(AN$7:AN35,Date_Ch),0,0),0))=0,"",INDEX(Date_Ch,MATCH(0,INDEX(COUNTIF(AN$7:AN35,Date_Ch),0,0),0))),"")</f>
        <v/>
      </c>
      <c r="AO36" s="45" t="str">
        <f t="shared" si="8"/>
        <v/>
      </c>
      <c r="AP36">
        <f t="shared" si="9"/>
        <v>0</v>
      </c>
      <c r="AQ36">
        <f>SUM(AP$8:AP36)</f>
        <v>63.5</v>
      </c>
      <c r="AR36">
        <f t="shared" si="10"/>
        <v>0</v>
      </c>
      <c r="AS36">
        <f>SUM(AR$8:AR36)</f>
        <v>11.5</v>
      </c>
    </row>
    <row r="37" spans="1:45" ht="15.75" x14ac:dyDescent="0.25">
      <c r="B37" s="4"/>
      <c r="C37" s="5"/>
      <c r="D37" s="5"/>
      <c r="E37" s="6"/>
      <c r="F37" s="98"/>
      <c r="G37" s="89"/>
      <c r="H37" s="78"/>
      <c r="I37" s="78"/>
      <c r="J37" s="78"/>
      <c r="K37" s="90"/>
      <c r="L37" s="46" t="str">
        <f t="shared" si="0"/>
        <v>0</v>
      </c>
      <c r="M37" s="47">
        <f t="shared" si="11"/>
        <v>0</v>
      </c>
      <c r="N37" s="48">
        <f t="shared" si="1"/>
        <v>0</v>
      </c>
      <c r="Q37" s="4"/>
      <c r="R37" s="5"/>
      <c r="S37" s="6"/>
      <c r="T37" s="6"/>
      <c r="U37" s="98"/>
      <c r="V37" s="89"/>
      <c r="W37" s="78"/>
      <c r="X37" s="78"/>
      <c r="Y37" s="78"/>
      <c r="Z37" s="90"/>
      <c r="AA37" s="49" t="str">
        <f t="shared" si="2"/>
        <v>0</v>
      </c>
      <c r="AB37" s="50">
        <f t="shared" si="3"/>
        <v>0</v>
      </c>
      <c r="AC37" s="48">
        <f t="shared" si="4"/>
        <v>0</v>
      </c>
      <c r="AG37" s="45" t="str" cm="1">
        <f t="array" ref="AG37">IFERROR(IF(INDEX(Date_Ad,MATCH(0,INDEX(COUNTIF(AG$7:AG36,Date_Ad),0,0),0))=0,"",INDEX(Date_Ad,MATCH(0,INDEX(COUNTIF(AG$7:AG36,Date_Ad),0,0),0))),"")</f>
        <v/>
      </c>
      <c r="AH37" s="45" t="str">
        <f t="shared" si="5"/>
        <v/>
      </c>
      <c r="AI37">
        <f t="shared" si="6"/>
        <v>0</v>
      </c>
      <c r="AJ37">
        <f>SUM(AI$8:AI37)</f>
        <v>38.5</v>
      </c>
      <c r="AK37">
        <f t="shared" si="7"/>
        <v>0</v>
      </c>
      <c r="AL37">
        <f>SUM(AK$8:AK37)</f>
        <v>16.5</v>
      </c>
      <c r="AN37" s="45" t="str" cm="1">
        <f t="array" ref="AN37">IFERROR(IF(INDEX(Date_Ch,MATCH(0,INDEX(COUNTIF(AN$7:AN36,Date_Ch),0,0),0))=0,"",INDEX(Date_Ch,MATCH(0,INDEX(COUNTIF(AN$7:AN36,Date_Ch),0,0),0))),"")</f>
        <v/>
      </c>
      <c r="AO37" s="45" t="str">
        <f t="shared" si="8"/>
        <v/>
      </c>
      <c r="AP37">
        <f t="shared" si="9"/>
        <v>0</v>
      </c>
      <c r="AQ37">
        <f>SUM(AP$8:AP37)</f>
        <v>63.5</v>
      </c>
      <c r="AR37">
        <f t="shared" si="10"/>
        <v>0</v>
      </c>
      <c r="AS37">
        <f>SUM(AR$8:AR37)</f>
        <v>11.5</v>
      </c>
    </row>
    <row r="38" spans="1:45" ht="15.75" x14ac:dyDescent="0.25">
      <c r="A38" s="75"/>
      <c r="B38" s="4"/>
      <c r="C38" s="5"/>
      <c r="D38" s="5"/>
      <c r="E38" s="6"/>
      <c r="F38" s="98"/>
      <c r="G38" s="89"/>
      <c r="H38" s="78"/>
      <c r="I38" s="78"/>
      <c r="J38" s="78"/>
      <c r="K38" s="90"/>
      <c r="L38" s="46" t="str">
        <f t="shared" si="0"/>
        <v>0</v>
      </c>
      <c r="M38" s="47">
        <f t="shared" si="11"/>
        <v>0</v>
      </c>
      <c r="N38" s="48">
        <f t="shared" si="1"/>
        <v>0</v>
      </c>
      <c r="Q38" s="4"/>
      <c r="R38" s="5"/>
      <c r="S38" s="6"/>
      <c r="T38" s="6"/>
      <c r="U38" s="98"/>
      <c r="V38" s="89"/>
      <c r="W38" s="78"/>
      <c r="X38" s="78"/>
      <c r="Y38" s="78"/>
      <c r="Z38" s="90"/>
      <c r="AA38" s="49" t="str">
        <f t="shared" si="2"/>
        <v>0</v>
      </c>
      <c r="AB38" s="50">
        <f t="shared" si="3"/>
        <v>0</v>
      </c>
      <c r="AC38" s="48">
        <f t="shared" si="4"/>
        <v>0</v>
      </c>
      <c r="AG38" s="45" t="str" cm="1">
        <f t="array" ref="AG38">IFERROR(IF(INDEX(Date_Ad,MATCH(0,INDEX(COUNTIF(AG$7:AG37,Date_Ad),0,0),0))=0,"",INDEX(Date_Ad,MATCH(0,INDEX(COUNTIF(AG$7:AG37,Date_Ad),0,0),0))),"")</f>
        <v/>
      </c>
      <c r="AH38" s="45" t="str">
        <f t="shared" si="5"/>
        <v/>
      </c>
      <c r="AI38">
        <f t="shared" si="6"/>
        <v>0</v>
      </c>
      <c r="AJ38">
        <f>SUM(AI$8:AI38)</f>
        <v>38.5</v>
      </c>
      <c r="AK38">
        <f t="shared" si="7"/>
        <v>0</v>
      </c>
      <c r="AL38">
        <f>SUM(AK$8:AK38)</f>
        <v>16.5</v>
      </c>
      <c r="AN38" s="45" t="str" cm="1">
        <f t="array" ref="AN38">IFERROR(IF(INDEX(Date_Ch,MATCH(0,INDEX(COUNTIF(AN$7:AN37,Date_Ch),0,0),0))=0,"",INDEX(Date_Ch,MATCH(0,INDEX(COUNTIF(AN$7:AN37,Date_Ch),0,0),0))),"")</f>
        <v/>
      </c>
      <c r="AO38" s="45" t="str">
        <f t="shared" si="8"/>
        <v/>
      </c>
      <c r="AP38">
        <f t="shared" si="9"/>
        <v>0</v>
      </c>
      <c r="AQ38">
        <f>SUM(AP$8:AP38)</f>
        <v>63.5</v>
      </c>
      <c r="AR38">
        <f t="shared" si="10"/>
        <v>0</v>
      </c>
      <c r="AS38">
        <f>SUM(AR$8:AR38)</f>
        <v>11.5</v>
      </c>
    </row>
    <row r="39" spans="1:45" ht="15.75" x14ac:dyDescent="0.25">
      <c r="B39" s="4"/>
      <c r="C39" s="5"/>
      <c r="D39" s="5"/>
      <c r="E39" s="6"/>
      <c r="F39" s="98"/>
      <c r="G39" s="89"/>
      <c r="H39" s="78"/>
      <c r="I39" s="78"/>
      <c r="J39" s="78"/>
      <c r="K39" s="90"/>
      <c r="L39" s="46" t="str">
        <f t="shared" si="0"/>
        <v>0</v>
      </c>
      <c r="M39" s="47">
        <f t="shared" si="11"/>
        <v>0</v>
      </c>
      <c r="N39" s="48">
        <f t="shared" si="1"/>
        <v>0</v>
      </c>
      <c r="Q39" s="4"/>
      <c r="R39" s="5"/>
      <c r="S39" s="6"/>
      <c r="T39" s="6"/>
      <c r="U39" s="98"/>
      <c r="V39" s="89"/>
      <c r="W39" s="78"/>
      <c r="X39" s="78"/>
      <c r="Y39" s="78"/>
      <c r="Z39" s="90"/>
      <c r="AA39" s="49" t="str">
        <f t="shared" si="2"/>
        <v>0</v>
      </c>
      <c r="AB39" s="50">
        <f t="shared" si="3"/>
        <v>0</v>
      </c>
      <c r="AC39" s="48">
        <f t="shared" si="4"/>
        <v>0</v>
      </c>
      <c r="AG39" s="45" t="str" cm="1">
        <f t="array" ref="AG39">IFERROR(IF(INDEX(Date_Ad,MATCH(0,INDEX(COUNTIF(AG$7:AG38,Date_Ad),0,0),0))=0,"",INDEX(Date_Ad,MATCH(0,INDEX(COUNTIF(AG$7:AG38,Date_Ad),0,0),0))),"")</f>
        <v/>
      </c>
      <c r="AH39" s="45" t="str">
        <f t="shared" si="5"/>
        <v/>
      </c>
      <c r="AI39">
        <f t="shared" si="6"/>
        <v>0</v>
      </c>
      <c r="AJ39">
        <f>SUM(AI$8:AI39)</f>
        <v>38.5</v>
      </c>
      <c r="AK39">
        <f t="shared" si="7"/>
        <v>0</v>
      </c>
      <c r="AL39">
        <f>SUM(AK$8:AK39)</f>
        <v>16.5</v>
      </c>
      <c r="AN39" s="45" t="str" cm="1">
        <f t="array" ref="AN39">IFERROR(IF(INDEX(Date_Ch,MATCH(0,INDEX(COUNTIF(AN$7:AN38,Date_Ch),0,0),0))=0,"",INDEX(Date_Ch,MATCH(0,INDEX(COUNTIF(AN$7:AN38,Date_Ch),0,0),0))),"")</f>
        <v/>
      </c>
      <c r="AO39" s="45" t="str">
        <f t="shared" si="8"/>
        <v/>
      </c>
      <c r="AP39">
        <f t="shared" si="9"/>
        <v>0</v>
      </c>
      <c r="AQ39">
        <f>SUM(AP$8:AP39)</f>
        <v>63.5</v>
      </c>
      <c r="AR39">
        <f t="shared" si="10"/>
        <v>0</v>
      </c>
      <c r="AS39">
        <f>SUM(AR$8:AR39)</f>
        <v>11.5</v>
      </c>
    </row>
    <row r="40" spans="1:45" ht="15.75" x14ac:dyDescent="0.25">
      <c r="B40" s="4"/>
      <c r="C40" s="5"/>
      <c r="D40" s="5"/>
      <c r="E40" s="6"/>
      <c r="F40" s="98"/>
      <c r="G40" s="89"/>
      <c r="H40" s="78"/>
      <c r="I40" s="78"/>
      <c r="J40" s="78"/>
      <c r="K40" s="90"/>
      <c r="L40" s="46" t="str">
        <f t="shared" si="0"/>
        <v>0</v>
      </c>
      <c r="M40" s="47">
        <f t="shared" si="11"/>
        <v>0</v>
      </c>
      <c r="N40" s="48">
        <f t="shared" si="1"/>
        <v>0</v>
      </c>
      <c r="Q40" s="4"/>
      <c r="R40" s="5"/>
      <c r="S40" s="6"/>
      <c r="T40" s="6"/>
      <c r="U40" s="98"/>
      <c r="V40" s="89"/>
      <c r="W40" s="78"/>
      <c r="X40" s="78"/>
      <c r="Y40" s="78"/>
      <c r="Z40" s="90"/>
      <c r="AA40" s="49" t="str">
        <f t="shared" si="2"/>
        <v>0</v>
      </c>
      <c r="AB40" s="50">
        <f t="shared" si="3"/>
        <v>0</v>
      </c>
      <c r="AC40" s="48">
        <f t="shared" si="4"/>
        <v>0</v>
      </c>
      <c r="AG40" s="45" t="str" cm="1">
        <f t="array" ref="AG40">IFERROR(IF(INDEX(Date_Ad,MATCH(0,INDEX(COUNTIF(AG$7:AG39,Date_Ad),0,0),0))=0,"",INDEX(Date_Ad,MATCH(0,INDEX(COUNTIF(AG$7:AG39,Date_Ad),0,0),0))),"")</f>
        <v/>
      </c>
      <c r="AH40" s="45" t="str">
        <f t="shared" ref="AH40:AH71" si="12">IFERROR(LARGE(Date_Ad_Unique,ROW()-7),"")</f>
        <v/>
      </c>
      <c r="AI40">
        <f t="shared" ref="AI40:AI71" si="13">SUMIFS(Time_Ad,Date_Ad,$AH40)</f>
        <v>0</v>
      </c>
      <c r="AJ40">
        <f>SUM(AI$8:AI40)</f>
        <v>38.5</v>
      </c>
      <c r="AK40">
        <f t="shared" ref="AK40:AK71" si="14">SUMIFS(Time_Ad,Date_Ad,$AH40,Part_Ad,"Participatory")</f>
        <v>0</v>
      </c>
      <c r="AL40">
        <f>SUM(AK$8:AK40)</f>
        <v>16.5</v>
      </c>
      <c r="AN40" s="45" t="str" cm="1">
        <f t="array" ref="AN40">IFERROR(IF(INDEX(Date_Ch,MATCH(0,INDEX(COUNTIF(AN$7:AN39,Date_Ch),0,0),0))=0,"",INDEX(Date_Ch,MATCH(0,INDEX(COUNTIF(AN$7:AN39,Date_Ch),0,0),0))),"")</f>
        <v/>
      </c>
      <c r="AO40" s="45" t="str">
        <f t="shared" ref="AO40:AO71" si="15">IFERROR(LARGE(Date_Ch_Unique,ROW()-7),"")</f>
        <v/>
      </c>
      <c r="AP40">
        <f t="shared" ref="AP40:AP71" si="16">SUMIFS(Time_Ch,Date_Ch,$AO40)</f>
        <v>0</v>
      </c>
      <c r="AQ40">
        <f>SUM(AP$8:AP40)</f>
        <v>63.5</v>
      </c>
      <c r="AR40">
        <f t="shared" ref="AR40:AR71" si="17">SUMIFS(Time_Ch,Date_Ch,$AO40,Part_Ch,"Participatory")</f>
        <v>0</v>
      </c>
      <c r="AS40">
        <f>SUM(AR$8:AR40)</f>
        <v>11.5</v>
      </c>
    </row>
    <row r="41" spans="1:45" ht="15.75" x14ac:dyDescent="0.25">
      <c r="B41" s="4"/>
      <c r="C41" s="5"/>
      <c r="D41" s="5"/>
      <c r="E41" s="6"/>
      <c r="F41" s="98"/>
      <c r="G41" s="89"/>
      <c r="H41" s="78"/>
      <c r="I41" s="78"/>
      <c r="J41" s="78"/>
      <c r="K41" s="90"/>
      <c r="L41" s="46" t="str">
        <f t="shared" si="0"/>
        <v>0</v>
      </c>
      <c r="M41" s="47">
        <f t="shared" si="11"/>
        <v>0</v>
      </c>
      <c r="N41" s="48">
        <f t="shared" si="1"/>
        <v>0</v>
      </c>
      <c r="Q41" s="4"/>
      <c r="R41" s="5"/>
      <c r="S41" s="6"/>
      <c r="T41" s="6"/>
      <c r="U41" s="98"/>
      <c r="V41" s="89"/>
      <c r="W41" s="78"/>
      <c r="X41" s="78"/>
      <c r="Y41" s="78"/>
      <c r="Z41" s="90"/>
      <c r="AA41" s="49" t="str">
        <f t="shared" si="2"/>
        <v>0</v>
      </c>
      <c r="AB41" s="50">
        <f t="shared" si="3"/>
        <v>0</v>
      </c>
      <c r="AC41" s="48">
        <f t="shared" si="4"/>
        <v>0</v>
      </c>
      <c r="AG41" s="45" t="str" cm="1">
        <f t="array" ref="AG41">IFERROR(IF(INDEX(Date_Ad,MATCH(0,INDEX(COUNTIF(AG$7:AG40,Date_Ad),0,0),0))=0,"",INDEX(Date_Ad,MATCH(0,INDEX(COUNTIF(AG$7:AG40,Date_Ad),0,0),0))),"")</f>
        <v/>
      </c>
      <c r="AH41" s="45" t="str">
        <f t="shared" si="12"/>
        <v/>
      </c>
      <c r="AI41">
        <f t="shared" si="13"/>
        <v>0</v>
      </c>
      <c r="AJ41">
        <f>SUM(AI$8:AI41)</f>
        <v>38.5</v>
      </c>
      <c r="AK41">
        <f t="shared" si="14"/>
        <v>0</v>
      </c>
      <c r="AL41">
        <f>SUM(AK$8:AK41)</f>
        <v>16.5</v>
      </c>
      <c r="AN41" s="45" t="str" cm="1">
        <f t="array" ref="AN41">IFERROR(IF(INDEX(Date_Ch,MATCH(0,INDEX(COUNTIF(AN$7:AN40,Date_Ch),0,0),0))=0,"",INDEX(Date_Ch,MATCH(0,INDEX(COUNTIF(AN$7:AN40,Date_Ch),0,0),0))),"")</f>
        <v/>
      </c>
      <c r="AO41" s="45" t="str">
        <f t="shared" si="15"/>
        <v/>
      </c>
      <c r="AP41">
        <f t="shared" si="16"/>
        <v>0</v>
      </c>
      <c r="AQ41">
        <f>SUM(AP$8:AP41)</f>
        <v>63.5</v>
      </c>
      <c r="AR41">
        <f t="shared" si="17"/>
        <v>0</v>
      </c>
      <c r="AS41">
        <f>SUM(AR$8:AR41)</f>
        <v>11.5</v>
      </c>
    </row>
    <row r="42" spans="1:45" ht="15.75" x14ac:dyDescent="0.25">
      <c r="B42" s="4"/>
      <c r="C42" s="5"/>
      <c r="D42" s="5"/>
      <c r="E42" s="6"/>
      <c r="F42" s="98"/>
      <c r="G42" s="89"/>
      <c r="H42" s="78"/>
      <c r="I42" s="78"/>
      <c r="J42" s="78"/>
      <c r="K42" s="90"/>
      <c r="L42" s="46" t="str">
        <f t="shared" si="0"/>
        <v>0</v>
      </c>
      <c r="M42" s="47">
        <f t="shared" si="11"/>
        <v>0</v>
      </c>
      <c r="N42" s="48">
        <f t="shared" si="1"/>
        <v>0</v>
      </c>
      <c r="Q42" s="4"/>
      <c r="R42" s="5"/>
      <c r="S42" s="6"/>
      <c r="T42" s="6"/>
      <c r="U42" s="98"/>
      <c r="V42" s="89"/>
      <c r="W42" s="78"/>
      <c r="X42" s="78"/>
      <c r="Y42" s="78"/>
      <c r="Z42" s="90"/>
      <c r="AA42" s="49" t="str">
        <f t="shared" si="2"/>
        <v>0</v>
      </c>
      <c r="AB42" s="50">
        <f t="shared" si="3"/>
        <v>0</v>
      </c>
      <c r="AC42" s="48">
        <f t="shared" si="4"/>
        <v>0</v>
      </c>
      <c r="AG42" s="45" t="str" cm="1">
        <f t="array" ref="AG42">IFERROR(IF(INDEX(Date_Ad,MATCH(0,INDEX(COUNTIF(AG$7:AG41,Date_Ad),0,0),0))=0,"",INDEX(Date_Ad,MATCH(0,INDEX(COUNTIF(AG$7:AG41,Date_Ad),0,0),0))),"")</f>
        <v/>
      </c>
      <c r="AH42" s="45" t="str">
        <f t="shared" si="12"/>
        <v/>
      </c>
      <c r="AI42">
        <f t="shared" si="13"/>
        <v>0</v>
      </c>
      <c r="AJ42">
        <f>SUM(AI$8:AI42)</f>
        <v>38.5</v>
      </c>
      <c r="AK42">
        <f t="shared" si="14"/>
        <v>0</v>
      </c>
      <c r="AL42">
        <f>SUM(AK$8:AK42)</f>
        <v>16.5</v>
      </c>
      <c r="AN42" s="45" t="str" cm="1">
        <f t="array" ref="AN42">IFERROR(IF(INDEX(Date_Ch,MATCH(0,INDEX(COUNTIF(AN$7:AN41,Date_Ch),0,0),0))=0,"",INDEX(Date_Ch,MATCH(0,INDEX(COUNTIF(AN$7:AN41,Date_Ch),0,0),0))),"")</f>
        <v/>
      </c>
      <c r="AO42" s="45" t="str">
        <f t="shared" si="15"/>
        <v/>
      </c>
      <c r="AP42">
        <f t="shared" si="16"/>
        <v>0</v>
      </c>
      <c r="AQ42">
        <f>SUM(AP$8:AP42)</f>
        <v>63.5</v>
      </c>
      <c r="AR42">
        <f t="shared" si="17"/>
        <v>0</v>
      </c>
      <c r="AS42">
        <f>SUM(AR$8:AR42)</f>
        <v>11.5</v>
      </c>
    </row>
    <row r="43" spans="1:45" ht="15.75" x14ac:dyDescent="0.25">
      <c r="B43" s="4"/>
      <c r="C43" s="5"/>
      <c r="D43" s="5"/>
      <c r="E43" s="6"/>
      <c r="F43" s="98"/>
      <c r="G43" s="89"/>
      <c r="H43" s="78"/>
      <c r="I43" s="78"/>
      <c r="J43" s="78"/>
      <c r="K43" s="90"/>
      <c r="L43" s="46" t="str">
        <f t="shared" si="0"/>
        <v>0</v>
      </c>
      <c r="M43" s="47">
        <f t="shared" si="11"/>
        <v>0</v>
      </c>
      <c r="N43" s="48">
        <f t="shared" si="1"/>
        <v>0</v>
      </c>
      <c r="Q43" s="4"/>
      <c r="R43" s="5"/>
      <c r="S43" s="6"/>
      <c r="T43" s="6"/>
      <c r="U43" s="98"/>
      <c r="V43" s="89"/>
      <c r="W43" s="78"/>
      <c r="X43" s="78"/>
      <c r="Y43" s="78"/>
      <c r="Z43" s="90"/>
      <c r="AA43" s="49" t="str">
        <f t="shared" si="2"/>
        <v>0</v>
      </c>
      <c r="AB43" s="50">
        <f t="shared" si="3"/>
        <v>0</v>
      </c>
      <c r="AC43" s="48">
        <f t="shared" si="4"/>
        <v>0</v>
      </c>
      <c r="AG43" s="45" t="str" cm="1">
        <f t="array" ref="AG43">IFERROR(IF(INDEX(Date_Ad,MATCH(0,INDEX(COUNTIF(AG$7:AG42,Date_Ad),0,0),0))=0,"",INDEX(Date_Ad,MATCH(0,INDEX(COUNTIF(AG$7:AG42,Date_Ad),0,0),0))),"")</f>
        <v/>
      </c>
      <c r="AH43" s="45" t="str">
        <f t="shared" si="12"/>
        <v/>
      </c>
      <c r="AI43">
        <f t="shared" si="13"/>
        <v>0</v>
      </c>
      <c r="AJ43">
        <f>SUM(AI$8:AI43)</f>
        <v>38.5</v>
      </c>
      <c r="AK43">
        <f t="shared" si="14"/>
        <v>0</v>
      </c>
      <c r="AL43">
        <f>SUM(AK$8:AK43)</f>
        <v>16.5</v>
      </c>
      <c r="AN43" s="45" t="str" cm="1">
        <f t="array" ref="AN43">IFERROR(IF(INDEX(Date_Ch,MATCH(0,INDEX(COUNTIF(AN$7:AN42,Date_Ch),0,0),0))=0,"",INDEX(Date_Ch,MATCH(0,INDEX(COUNTIF(AN$7:AN42,Date_Ch),0,0),0))),"")</f>
        <v/>
      </c>
      <c r="AO43" s="45" t="str">
        <f t="shared" si="15"/>
        <v/>
      </c>
      <c r="AP43">
        <f t="shared" si="16"/>
        <v>0</v>
      </c>
      <c r="AQ43">
        <f>SUM(AP$8:AP43)</f>
        <v>63.5</v>
      </c>
      <c r="AR43">
        <f t="shared" si="17"/>
        <v>0</v>
      </c>
      <c r="AS43">
        <f>SUM(AR$8:AR43)</f>
        <v>11.5</v>
      </c>
    </row>
    <row r="44" spans="1:45" ht="15.75" x14ac:dyDescent="0.25">
      <c r="B44" s="4"/>
      <c r="C44" s="5"/>
      <c r="D44" s="5"/>
      <c r="E44" s="6"/>
      <c r="F44" s="98"/>
      <c r="G44" s="89"/>
      <c r="H44" s="78"/>
      <c r="I44" s="78"/>
      <c r="J44" s="78"/>
      <c r="K44" s="90"/>
      <c r="L44" s="46" t="str">
        <f t="shared" si="0"/>
        <v>0</v>
      </c>
      <c r="M44" s="47">
        <f t="shared" si="11"/>
        <v>0</v>
      </c>
      <c r="N44" s="48">
        <f t="shared" si="1"/>
        <v>0</v>
      </c>
      <c r="Q44" s="4"/>
      <c r="R44" s="5"/>
      <c r="S44" s="6"/>
      <c r="T44" s="6"/>
      <c r="U44" s="98"/>
      <c r="V44" s="89"/>
      <c r="W44" s="78"/>
      <c r="X44" s="78"/>
      <c r="Y44" s="78"/>
      <c r="Z44" s="90"/>
      <c r="AA44" s="49" t="str">
        <f t="shared" si="2"/>
        <v>0</v>
      </c>
      <c r="AB44" s="50">
        <f t="shared" si="3"/>
        <v>0</v>
      </c>
      <c r="AC44" s="48">
        <f t="shared" si="4"/>
        <v>0</v>
      </c>
      <c r="AG44" s="45" t="str" cm="1">
        <f t="array" ref="AG44">IFERROR(IF(INDEX(Date_Ad,MATCH(0,INDEX(COUNTIF(AG$7:AG43,Date_Ad),0,0),0))=0,"",INDEX(Date_Ad,MATCH(0,INDEX(COUNTIF(AG$7:AG43,Date_Ad),0,0),0))),"")</f>
        <v/>
      </c>
      <c r="AH44" s="45" t="str">
        <f t="shared" si="12"/>
        <v/>
      </c>
      <c r="AI44">
        <f t="shared" si="13"/>
        <v>0</v>
      </c>
      <c r="AJ44">
        <f>SUM(AI$8:AI44)</f>
        <v>38.5</v>
      </c>
      <c r="AK44">
        <f t="shared" si="14"/>
        <v>0</v>
      </c>
      <c r="AL44">
        <f>SUM(AK$8:AK44)</f>
        <v>16.5</v>
      </c>
      <c r="AN44" s="45" t="str" cm="1">
        <f t="array" ref="AN44">IFERROR(IF(INDEX(Date_Ch,MATCH(0,INDEX(COUNTIF(AN$7:AN43,Date_Ch),0,0),0))=0,"",INDEX(Date_Ch,MATCH(0,INDEX(COUNTIF(AN$7:AN43,Date_Ch),0,0),0))),"")</f>
        <v/>
      </c>
      <c r="AO44" s="45" t="str">
        <f t="shared" si="15"/>
        <v/>
      </c>
      <c r="AP44">
        <f t="shared" si="16"/>
        <v>0</v>
      </c>
      <c r="AQ44">
        <f>SUM(AP$8:AP44)</f>
        <v>63.5</v>
      </c>
      <c r="AR44">
        <f t="shared" si="17"/>
        <v>0</v>
      </c>
      <c r="AS44">
        <f>SUM(AR$8:AR44)</f>
        <v>11.5</v>
      </c>
    </row>
    <row r="45" spans="1:45" ht="15.75" x14ac:dyDescent="0.25">
      <c r="B45" s="4"/>
      <c r="C45" s="5"/>
      <c r="D45" s="5"/>
      <c r="E45" s="6"/>
      <c r="F45" s="98"/>
      <c r="G45" s="89"/>
      <c r="H45" s="78"/>
      <c r="I45" s="78"/>
      <c r="J45" s="78"/>
      <c r="K45" s="90"/>
      <c r="L45" s="46" t="str">
        <f t="shared" si="0"/>
        <v>0</v>
      </c>
      <c r="M45" s="47">
        <f t="shared" si="11"/>
        <v>0</v>
      </c>
      <c r="N45" s="48">
        <f t="shared" si="1"/>
        <v>0</v>
      </c>
      <c r="Q45" s="4"/>
      <c r="R45" s="5"/>
      <c r="S45" s="6"/>
      <c r="T45" s="6"/>
      <c r="U45" s="98"/>
      <c r="V45" s="89"/>
      <c r="W45" s="78"/>
      <c r="X45" s="78"/>
      <c r="Y45" s="78"/>
      <c r="Z45" s="90"/>
      <c r="AA45" s="49" t="str">
        <f t="shared" si="2"/>
        <v>0</v>
      </c>
      <c r="AB45" s="50">
        <f t="shared" si="3"/>
        <v>0</v>
      </c>
      <c r="AC45" s="48">
        <f t="shared" si="4"/>
        <v>0</v>
      </c>
      <c r="AG45" s="45" t="str" cm="1">
        <f t="array" ref="AG45">IFERROR(IF(INDEX(Date_Ad,MATCH(0,INDEX(COUNTIF(AG$7:AG44,Date_Ad),0,0),0))=0,"",INDEX(Date_Ad,MATCH(0,INDEX(COUNTIF(AG$7:AG44,Date_Ad),0,0),0))),"")</f>
        <v/>
      </c>
      <c r="AH45" s="45" t="str">
        <f t="shared" si="12"/>
        <v/>
      </c>
      <c r="AI45">
        <f t="shared" si="13"/>
        <v>0</v>
      </c>
      <c r="AJ45">
        <f>SUM(AI$8:AI45)</f>
        <v>38.5</v>
      </c>
      <c r="AK45">
        <f t="shared" si="14"/>
        <v>0</v>
      </c>
      <c r="AL45">
        <f>SUM(AK$8:AK45)</f>
        <v>16.5</v>
      </c>
      <c r="AN45" s="45" t="str" cm="1">
        <f t="array" ref="AN45">IFERROR(IF(INDEX(Date_Ch,MATCH(0,INDEX(COUNTIF(AN$7:AN44,Date_Ch),0,0),0))=0,"",INDEX(Date_Ch,MATCH(0,INDEX(COUNTIF(AN$7:AN44,Date_Ch),0,0),0))),"")</f>
        <v/>
      </c>
      <c r="AO45" s="45" t="str">
        <f t="shared" si="15"/>
        <v/>
      </c>
      <c r="AP45">
        <f t="shared" si="16"/>
        <v>0</v>
      </c>
      <c r="AQ45">
        <f>SUM(AP$8:AP45)</f>
        <v>63.5</v>
      </c>
      <c r="AR45">
        <f t="shared" si="17"/>
        <v>0</v>
      </c>
      <c r="AS45">
        <f>SUM(AR$8:AR45)</f>
        <v>11.5</v>
      </c>
    </row>
    <row r="46" spans="1:45" ht="15.75" x14ac:dyDescent="0.25">
      <c r="B46" s="4"/>
      <c r="C46" s="5"/>
      <c r="D46" s="5"/>
      <c r="E46" s="6"/>
      <c r="F46" s="98"/>
      <c r="G46" s="89"/>
      <c r="H46" s="78"/>
      <c r="I46" s="78"/>
      <c r="J46" s="78"/>
      <c r="K46" s="90"/>
      <c r="L46" s="46" t="str">
        <f t="shared" si="0"/>
        <v>0</v>
      </c>
      <c r="M46" s="47">
        <f t="shared" si="11"/>
        <v>0</v>
      </c>
      <c r="N46" s="48">
        <f t="shared" si="1"/>
        <v>0</v>
      </c>
      <c r="Q46" s="4"/>
      <c r="R46" s="5"/>
      <c r="S46" s="6"/>
      <c r="T46" s="6"/>
      <c r="U46" s="98"/>
      <c r="V46" s="89"/>
      <c r="W46" s="78"/>
      <c r="X46" s="78"/>
      <c r="Y46" s="78"/>
      <c r="Z46" s="90"/>
      <c r="AA46" s="49" t="str">
        <f t="shared" si="2"/>
        <v>0</v>
      </c>
      <c r="AB46" s="50">
        <f t="shared" si="3"/>
        <v>0</v>
      </c>
      <c r="AC46" s="48">
        <f t="shared" si="4"/>
        <v>0</v>
      </c>
      <c r="AG46" s="45" t="str" cm="1">
        <f t="array" ref="AG46">IFERROR(IF(INDEX(Date_Ad,MATCH(0,INDEX(COUNTIF(AG$7:AG45,Date_Ad),0,0),0))=0,"",INDEX(Date_Ad,MATCH(0,INDEX(COUNTIF(AG$7:AG45,Date_Ad),0,0),0))),"")</f>
        <v/>
      </c>
      <c r="AH46" s="45" t="str">
        <f t="shared" si="12"/>
        <v/>
      </c>
      <c r="AI46">
        <f t="shared" si="13"/>
        <v>0</v>
      </c>
      <c r="AJ46">
        <f>SUM(AI$8:AI46)</f>
        <v>38.5</v>
      </c>
      <c r="AK46">
        <f t="shared" si="14"/>
        <v>0</v>
      </c>
      <c r="AL46">
        <f>SUM(AK$8:AK46)</f>
        <v>16.5</v>
      </c>
      <c r="AN46" s="45" t="str" cm="1">
        <f t="array" ref="AN46">IFERROR(IF(INDEX(Date_Ch,MATCH(0,INDEX(COUNTIF(AN$7:AN45,Date_Ch),0,0),0))=0,"",INDEX(Date_Ch,MATCH(0,INDEX(COUNTIF(AN$7:AN45,Date_Ch),0,0),0))),"")</f>
        <v/>
      </c>
      <c r="AO46" s="45" t="str">
        <f t="shared" si="15"/>
        <v/>
      </c>
      <c r="AP46">
        <f t="shared" si="16"/>
        <v>0</v>
      </c>
      <c r="AQ46">
        <f>SUM(AP$8:AP46)</f>
        <v>63.5</v>
      </c>
      <c r="AR46">
        <f t="shared" si="17"/>
        <v>0</v>
      </c>
      <c r="AS46">
        <f>SUM(AR$8:AR46)</f>
        <v>11.5</v>
      </c>
    </row>
    <row r="47" spans="1:45" ht="15.75" x14ac:dyDescent="0.25">
      <c r="B47" s="4"/>
      <c r="C47" s="5"/>
      <c r="D47" s="5"/>
      <c r="E47" s="6"/>
      <c r="F47" s="98"/>
      <c r="G47" s="89"/>
      <c r="H47" s="78"/>
      <c r="I47" s="78"/>
      <c r="J47" s="78"/>
      <c r="K47" s="90"/>
      <c r="L47" s="46" t="str">
        <f t="shared" si="0"/>
        <v>0</v>
      </c>
      <c r="M47" s="47">
        <f t="shared" si="11"/>
        <v>0</v>
      </c>
      <c r="N47" s="48">
        <f t="shared" si="1"/>
        <v>0</v>
      </c>
      <c r="Q47" s="4"/>
      <c r="R47" s="5"/>
      <c r="S47" s="6"/>
      <c r="T47" s="6"/>
      <c r="U47" s="98"/>
      <c r="V47" s="89"/>
      <c r="W47" s="78"/>
      <c r="X47" s="78"/>
      <c r="Y47" s="78"/>
      <c r="Z47" s="90"/>
      <c r="AA47" s="49" t="str">
        <f t="shared" si="2"/>
        <v>0</v>
      </c>
      <c r="AB47" s="50">
        <f t="shared" si="3"/>
        <v>0</v>
      </c>
      <c r="AC47" s="48">
        <f t="shared" si="4"/>
        <v>0</v>
      </c>
      <c r="AG47" s="45" t="str" cm="1">
        <f t="array" ref="AG47">IFERROR(IF(INDEX(Date_Ad,MATCH(0,INDEX(COUNTIF(AG$7:AG46,Date_Ad),0,0),0))=0,"",INDEX(Date_Ad,MATCH(0,INDEX(COUNTIF(AG$7:AG46,Date_Ad),0,0),0))),"")</f>
        <v/>
      </c>
      <c r="AH47" s="45" t="str">
        <f t="shared" si="12"/>
        <v/>
      </c>
      <c r="AI47">
        <f t="shared" si="13"/>
        <v>0</v>
      </c>
      <c r="AJ47">
        <f>SUM(AI$8:AI47)</f>
        <v>38.5</v>
      </c>
      <c r="AK47">
        <f t="shared" si="14"/>
        <v>0</v>
      </c>
      <c r="AL47">
        <f>SUM(AK$8:AK47)</f>
        <v>16.5</v>
      </c>
      <c r="AN47" s="45" t="str" cm="1">
        <f t="array" ref="AN47">IFERROR(IF(INDEX(Date_Ch,MATCH(0,INDEX(COUNTIF(AN$7:AN46,Date_Ch),0,0),0))=0,"",INDEX(Date_Ch,MATCH(0,INDEX(COUNTIF(AN$7:AN46,Date_Ch),0,0),0))),"")</f>
        <v/>
      </c>
      <c r="AO47" s="45" t="str">
        <f t="shared" si="15"/>
        <v/>
      </c>
      <c r="AP47">
        <f t="shared" si="16"/>
        <v>0</v>
      </c>
      <c r="AQ47">
        <f>SUM(AP$8:AP47)</f>
        <v>63.5</v>
      </c>
      <c r="AR47">
        <f t="shared" si="17"/>
        <v>0</v>
      </c>
      <c r="AS47">
        <f>SUM(AR$8:AR47)</f>
        <v>11.5</v>
      </c>
    </row>
    <row r="48" spans="1:45" ht="15.75" x14ac:dyDescent="0.25">
      <c r="B48" s="4"/>
      <c r="C48" s="5"/>
      <c r="D48" s="5"/>
      <c r="E48" s="6"/>
      <c r="F48" s="98"/>
      <c r="G48" s="89"/>
      <c r="H48" s="78"/>
      <c r="I48" s="78"/>
      <c r="J48" s="78"/>
      <c r="K48" s="90"/>
      <c r="L48" s="46" t="str">
        <f t="shared" si="0"/>
        <v>0</v>
      </c>
      <c r="M48" s="47">
        <f t="shared" si="11"/>
        <v>0</v>
      </c>
      <c r="N48" s="48">
        <f t="shared" si="1"/>
        <v>0</v>
      </c>
      <c r="Q48" s="4"/>
      <c r="R48" s="5"/>
      <c r="S48" s="6"/>
      <c r="T48" s="6"/>
      <c r="U48" s="98"/>
      <c r="V48" s="89"/>
      <c r="W48" s="78"/>
      <c r="X48" s="78"/>
      <c r="Y48" s="78"/>
      <c r="Z48" s="90"/>
      <c r="AA48" s="49" t="str">
        <f t="shared" si="2"/>
        <v>0</v>
      </c>
      <c r="AB48" s="50">
        <f t="shared" si="3"/>
        <v>0</v>
      </c>
      <c r="AC48" s="48">
        <f t="shared" si="4"/>
        <v>0</v>
      </c>
      <c r="AG48" s="45" t="str" cm="1">
        <f t="array" ref="AG48">IFERROR(IF(INDEX(Date_Ad,MATCH(0,INDEX(COUNTIF(AG$7:AG47,Date_Ad),0,0),0))=0,"",INDEX(Date_Ad,MATCH(0,INDEX(COUNTIF(AG$7:AG47,Date_Ad),0,0),0))),"")</f>
        <v/>
      </c>
      <c r="AH48" s="45" t="str">
        <f t="shared" si="12"/>
        <v/>
      </c>
      <c r="AI48">
        <f t="shared" si="13"/>
        <v>0</v>
      </c>
      <c r="AJ48">
        <f>SUM(AI$8:AI48)</f>
        <v>38.5</v>
      </c>
      <c r="AK48">
        <f t="shared" si="14"/>
        <v>0</v>
      </c>
      <c r="AL48">
        <f>SUM(AK$8:AK48)</f>
        <v>16.5</v>
      </c>
      <c r="AN48" s="45" t="str" cm="1">
        <f t="array" ref="AN48">IFERROR(IF(INDEX(Date_Ch,MATCH(0,INDEX(COUNTIF(AN$7:AN47,Date_Ch),0,0),0))=0,"",INDEX(Date_Ch,MATCH(0,INDEX(COUNTIF(AN$7:AN47,Date_Ch),0,0),0))),"")</f>
        <v/>
      </c>
      <c r="AO48" s="45" t="str">
        <f t="shared" si="15"/>
        <v/>
      </c>
      <c r="AP48">
        <f t="shared" si="16"/>
        <v>0</v>
      </c>
      <c r="AQ48">
        <f>SUM(AP$8:AP48)</f>
        <v>63.5</v>
      </c>
      <c r="AR48">
        <f t="shared" si="17"/>
        <v>0</v>
      </c>
      <c r="AS48">
        <f>SUM(AR$8:AR48)</f>
        <v>11.5</v>
      </c>
    </row>
    <row r="49" spans="1:45" ht="15.75" x14ac:dyDescent="0.25">
      <c r="B49" s="4"/>
      <c r="C49" s="5"/>
      <c r="D49" s="5"/>
      <c r="E49" s="6"/>
      <c r="F49" s="98"/>
      <c r="G49" s="89"/>
      <c r="H49" s="78"/>
      <c r="I49" s="78"/>
      <c r="J49" s="78"/>
      <c r="K49" s="90"/>
      <c r="L49" s="46" t="str">
        <f t="shared" si="0"/>
        <v>0</v>
      </c>
      <c r="M49" s="47">
        <f t="shared" si="11"/>
        <v>0</v>
      </c>
      <c r="N49" s="48">
        <f t="shared" si="1"/>
        <v>0</v>
      </c>
      <c r="Q49" s="4"/>
      <c r="R49" s="5"/>
      <c r="S49" s="6"/>
      <c r="T49" s="6"/>
      <c r="U49" s="98"/>
      <c r="V49" s="89"/>
      <c r="W49" s="78"/>
      <c r="X49" s="78"/>
      <c r="Y49" s="78"/>
      <c r="Z49" s="90"/>
      <c r="AA49" s="49" t="str">
        <f t="shared" si="2"/>
        <v>0</v>
      </c>
      <c r="AB49" s="50">
        <f t="shared" si="3"/>
        <v>0</v>
      </c>
      <c r="AC49" s="48">
        <f t="shared" si="4"/>
        <v>0</v>
      </c>
      <c r="AG49" s="45" t="str" cm="1">
        <f t="array" ref="AG49">IFERROR(IF(INDEX(Date_Ad,MATCH(0,INDEX(COUNTIF(AG$7:AG48,Date_Ad),0,0),0))=0,"",INDEX(Date_Ad,MATCH(0,INDEX(COUNTIF(AG$7:AG48,Date_Ad),0,0),0))),"")</f>
        <v/>
      </c>
      <c r="AH49" s="45" t="str">
        <f t="shared" si="12"/>
        <v/>
      </c>
      <c r="AI49">
        <f t="shared" si="13"/>
        <v>0</v>
      </c>
      <c r="AJ49">
        <f>SUM(AI$8:AI49)</f>
        <v>38.5</v>
      </c>
      <c r="AK49">
        <f t="shared" si="14"/>
        <v>0</v>
      </c>
      <c r="AL49">
        <f>SUM(AK$8:AK49)</f>
        <v>16.5</v>
      </c>
      <c r="AN49" s="45" t="str" cm="1">
        <f t="array" ref="AN49">IFERROR(IF(INDEX(Date_Ch,MATCH(0,INDEX(COUNTIF(AN$7:AN48,Date_Ch),0,0),0))=0,"",INDEX(Date_Ch,MATCH(0,INDEX(COUNTIF(AN$7:AN48,Date_Ch),0,0),0))),"")</f>
        <v/>
      </c>
      <c r="AO49" s="45" t="str">
        <f t="shared" si="15"/>
        <v/>
      </c>
      <c r="AP49">
        <f t="shared" si="16"/>
        <v>0</v>
      </c>
      <c r="AQ49">
        <f>SUM(AP$8:AP49)</f>
        <v>63.5</v>
      </c>
      <c r="AR49">
        <f t="shared" si="17"/>
        <v>0</v>
      </c>
      <c r="AS49">
        <f>SUM(AR$8:AR49)</f>
        <v>11.5</v>
      </c>
    </row>
    <row r="50" spans="1:45" ht="15.75" x14ac:dyDescent="0.25">
      <c r="A50" s="75"/>
      <c r="B50" s="4"/>
      <c r="C50" s="5"/>
      <c r="D50" s="5"/>
      <c r="E50" s="6"/>
      <c r="F50" s="98"/>
      <c r="G50" s="89"/>
      <c r="H50" s="78"/>
      <c r="I50" s="78"/>
      <c r="J50" s="78"/>
      <c r="K50" s="90"/>
      <c r="L50" s="46" t="str">
        <f t="shared" si="0"/>
        <v>0</v>
      </c>
      <c r="M50" s="47">
        <f t="shared" si="11"/>
        <v>0</v>
      </c>
      <c r="N50" s="48">
        <f t="shared" si="1"/>
        <v>0</v>
      </c>
      <c r="Q50" s="4"/>
      <c r="R50" s="5"/>
      <c r="S50" s="6"/>
      <c r="T50" s="6"/>
      <c r="U50" s="98"/>
      <c r="V50" s="89"/>
      <c r="W50" s="78"/>
      <c r="X50" s="78"/>
      <c r="Y50" s="78"/>
      <c r="Z50" s="90"/>
      <c r="AA50" s="49" t="str">
        <f t="shared" si="2"/>
        <v>0</v>
      </c>
      <c r="AB50" s="50">
        <f t="shared" si="3"/>
        <v>0</v>
      </c>
      <c r="AC50" s="48">
        <f t="shared" si="4"/>
        <v>0</v>
      </c>
      <c r="AD50" s="75"/>
      <c r="AG50" s="45" t="str" cm="1">
        <f t="array" ref="AG50">IFERROR(IF(INDEX(Date_Ad,MATCH(0,INDEX(COUNTIF(AG$7:AG49,Date_Ad),0,0),0))=0,"",INDEX(Date_Ad,MATCH(0,INDEX(COUNTIF(AG$7:AG49,Date_Ad),0,0),0))),"")</f>
        <v/>
      </c>
      <c r="AH50" s="45" t="str">
        <f t="shared" si="12"/>
        <v/>
      </c>
      <c r="AI50">
        <f t="shared" si="13"/>
        <v>0</v>
      </c>
      <c r="AJ50">
        <f>SUM(AI$8:AI50)</f>
        <v>38.5</v>
      </c>
      <c r="AK50">
        <f t="shared" si="14"/>
        <v>0</v>
      </c>
      <c r="AL50">
        <f>SUM(AK$8:AK50)</f>
        <v>16.5</v>
      </c>
      <c r="AN50" s="45" t="str" cm="1">
        <f t="array" ref="AN50">IFERROR(IF(INDEX(Date_Ch,MATCH(0,INDEX(COUNTIF(AN$7:AN49,Date_Ch),0,0),0))=0,"",INDEX(Date_Ch,MATCH(0,INDEX(COUNTIF(AN$7:AN49,Date_Ch),0,0),0))),"")</f>
        <v/>
      </c>
      <c r="AO50" s="45" t="str">
        <f t="shared" si="15"/>
        <v/>
      </c>
      <c r="AP50">
        <f t="shared" si="16"/>
        <v>0</v>
      </c>
      <c r="AQ50">
        <f>SUM(AP$8:AP50)</f>
        <v>63.5</v>
      </c>
      <c r="AR50">
        <f t="shared" si="17"/>
        <v>0</v>
      </c>
      <c r="AS50">
        <f>SUM(AR$8:AR50)</f>
        <v>11.5</v>
      </c>
    </row>
    <row r="51" spans="1:45" ht="15.75" x14ac:dyDescent="0.25">
      <c r="B51" s="4"/>
      <c r="C51" s="5"/>
      <c r="D51" s="5"/>
      <c r="E51" s="6"/>
      <c r="F51" s="98"/>
      <c r="G51" s="89"/>
      <c r="H51" s="78"/>
      <c r="I51" s="78"/>
      <c r="J51" s="78"/>
      <c r="K51" s="90"/>
      <c r="L51" s="46" t="str">
        <f t="shared" si="0"/>
        <v>0</v>
      </c>
      <c r="M51" s="47">
        <f t="shared" si="11"/>
        <v>0</v>
      </c>
      <c r="N51" s="48">
        <f t="shared" si="1"/>
        <v>0</v>
      </c>
      <c r="Q51" s="4"/>
      <c r="R51" s="5"/>
      <c r="S51" s="6"/>
      <c r="T51" s="6"/>
      <c r="U51" s="98"/>
      <c r="V51" s="89"/>
      <c r="W51" s="78"/>
      <c r="X51" s="78"/>
      <c r="Y51" s="78"/>
      <c r="Z51" s="90"/>
      <c r="AA51" s="49" t="str">
        <f t="shared" si="2"/>
        <v>0</v>
      </c>
      <c r="AB51" s="50">
        <f t="shared" si="3"/>
        <v>0</v>
      </c>
      <c r="AC51" s="48">
        <f t="shared" si="4"/>
        <v>0</v>
      </c>
      <c r="AG51" s="45" t="str" cm="1">
        <f t="array" ref="AG51">IFERROR(IF(INDEX(Date_Ad,MATCH(0,INDEX(COUNTIF(AG$7:AG50,Date_Ad),0,0),0))=0,"",INDEX(Date_Ad,MATCH(0,INDEX(COUNTIF(AG$7:AG50,Date_Ad),0,0),0))),"")</f>
        <v/>
      </c>
      <c r="AH51" s="45" t="str">
        <f t="shared" si="12"/>
        <v/>
      </c>
      <c r="AI51">
        <f t="shared" si="13"/>
        <v>0</v>
      </c>
      <c r="AJ51">
        <f>SUM(AI$8:AI51)</f>
        <v>38.5</v>
      </c>
      <c r="AK51">
        <f t="shared" si="14"/>
        <v>0</v>
      </c>
      <c r="AL51">
        <f>SUM(AK$8:AK51)</f>
        <v>16.5</v>
      </c>
      <c r="AN51" s="45" t="str" cm="1">
        <f t="array" ref="AN51">IFERROR(IF(INDEX(Date_Ch,MATCH(0,INDEX(COUNTIF(AN$7:AN50,Date_Ch),0,0),0))=0,"",INDEX(Date_Ch,MATCH(0,INDEX(COUNTIF(AN$7:AN50,Date_Ch),0,0),0))),"")</f>
        <v/>
      </c>
      <c r="AO51" s="45" t="str">
        <f t="shared" si="15"/>
        <v/>
      </c>
      <c r="AP51">
        <f t="shared" si="16"/>
        <v>0</v>
      </c>
      <c r="AQ51">
        <f>SUM(AP$8:AP51)</f>
        <v>63.5</v>
      </c>
      <c r="AR51">
        <f t="shared" si="17"/>
        <v>0</v>
      </c>
      <c r="AS51">
        <f>SUM(AR$8:AR51)</f>
        <v>11.5</v>
      </c>
    </row>
    <row r="52" spans="1:45" ht="15.75" x14ac:dyDescent="0.25">
      <c r="B52" s="4"/>
      <c r="C52" s="5"/>
      <c r="D52" s="5"/>
      <c r="E52" s="6"/>
      <c r="F52" s="98"/>
      <c r="G52" s="89"/>
      <c r="H52" s="78"/>
      <c r="I52" s="78"/>
      <c r="J52" s="78"/>
      <c r="K52" s="90"/>
      <c r="L52" s="46" t="str">
        <f t="shared" si="0"/>
        <v>0</v>
      </c>
      <c r="M52" s="47">
        <f t="shared" si="11"/>
        <v>0</v>
      </c>
      <c r="N52" s="48">
        <f t="shared" si="1"/>
        <v>0</v>
      </c>
      <c r="Q52" s="4"/>
      <c r="R52" s="5"/>
      <c r="S52" s="6"/>
      <c r="T52" s="6"/>
      <c r="U52" s="98"/>
      <c r="V52" s="89"/>
      <c r="W52" s="78"/>
      <c r="X52" s="78"/>
      <c r="Y52" s="78"/>
      <c r="Z52" s="90"/>
      <c r="AA52" s="49" t="str">
        <f t="shared" si="2"/>
        <v>0</v>
      </c>
      <c r="AB52" s="50">
        <f t="shared" si="3"/>
        <v>0</v>
      </c>
      <c r="AC52" s="48">
        <f t="shared" si="4"/>
        <v>0</v>
      </c>
      <c r="AG52" s="45" t="str" cm="1">
        <f t="array" ref="AG52">IFERROR(IF(INDEX(Date_Ad,MATCH(0,INDEX(COUNTIF(AG$7:AG51,Date_Ad),0,0),0))=0,"",INDEX(Date_Ad,MATCH(0,INDEX(COUNTIF(AG$7:AG51,Date_Ad),0,0),0))),"")</f>
        <v/>
      </c>
      <c r="AH52" s="45" t="str">
        <f t="shared" si="12"/>
        <v/>
      </c>
      <c r="AI52">
        <f t="shared" si="13"/>
        <v>0</v>
      </c>
      <c r="AJ52">
        <f>SUM(AI$8:AI52)</f>
        <v>38.5</v>
      </c>
      <c r="AK52">
        <f t="shared" si="14"/>
        <v>0</v>
      </c>
      <c r="AL52">
        <f>SUM(AK$8:AK52)</f>
        <v>16.5</v>
      </c>
      <c r="AN52" s="45" t="str" cm="1">
        <f t="array" ref="AN52">IFERROR(IF(INDEX(Date_Ch,MATCH(0,INDEX(COUNTIF(AN$7:AN51,Date_Ch),0,0),0))=0,"",INDEX(Date_Ch,MATCH(0,INDEX(COUNTIF(AN$7:AN51,Date_Ch),0,0),0))),"")</f>
        <v/>
      </c>
      <c r="AO52" s="45" t="str">
        <f t="shared" si="15"/>
        <v/>
      </c>
      <c r="AP52">
        <f t="shared" si="16"/>
        <v>0</v>
      </c>
      <c r="AQ52">
        <f>SUM(AP$8:AP52)</f>
        <v>63.5</v>
      </c>
      <c r="AR52">
        <f t="shared" si="17"/>
        <v>0</v>
      </c>
      <c r="AS52">
        <f>SUM(AR$8:AR52)</f>
        <v>11.5</v>
      </c>
    </row>
    <row r="53" spans="1:45" ht="15.75" x14ac:dyDescent="0.25">
      <c r="B53" s="4"/>
      <c r="C53" s="5"/>
      <c r="D53" s="5"/>
      <c r="E53" s="6"/>
      <c r="F53" s="98"/>
      <c r="G53" s="89"/>
      <c r="H53" s="78"/>
      <c r="I53" s="78"/>
      <c r="J53" s="78"/>
      <c r="K53" s="90"/>
      <c r="L53" s="46" t="str">
        <f t="shared" si="0"/>
        <v>0</v>
      </c>
      <c r="M53" s="47">
        <f t="shared" si="11"/>
        <v>0</v>
      </c>
      <c r="N53" s="48">
        <f t="shared" si="1"/>
        <v>0</v>
      </c>
      <c r="Q53" s="4"/>
      <c r="R53" s="5"/>
      <c r="S53" s="6"/>
      <c r="T53" s="6"/>
      <c r="U53" s="98"/>
      <c r="V53" s="89"/>
      <c r="W53" s="78"/>
      <c r="X53" s="78"/>
      <c r="Y53" s="78"/>
      <c r="Z53" s="90"/>
      <c r="AA53" s="49" t="str">
        <f t="shared" si="2"/>
        <v>0</v>
      </c>
      <c r="AB53" s="50">
        <f t="shared" si="3"/>
        <v>0</v>
      </c>
      <c r="AC53" s="48">
        <f t="shared" si="4"/>
        <v>0</v>
      </c>
      <c r="AG53" s="45" t="str" cm="1">
        <f t="array" ref="AG53">IFERROR(IF(INDEX(Date_Ad,MATCH(0,INDEX(COUNTIF(AG$7:AG52,Date_Ad),0,0),0))=0,"",INDEX(Date_Ad,MATCH(0,INDEX(COUNTIF(AG$7:AG52,Date_Ad),0,0),0))),"")</f>
        <v/>
      </c>
      <c r="AH53" s="45" t="str">
        <f t="shared" si="12"/>
        <v/>
      </c>
      <c r="AI53">
        <f t="shared" si="13"/>
        <v>0</v>
      </c>
      <c r="AJ53">
        <f>SUM(AI$8:AI53)</f>
        <v>38.5</v>
      </c>
      <c r="AK53">
        <f t="shared" si="14"/>
        <v>0</v>
      </c>
      <c r="AL53">
        <f>SUM(AK$8:AK53)</f>
        <v>16.5</v>
      </c>
      <c r="AN53" s="45" t="str" cm="1">
        <f t="array" ref="AN53">IFERROR(IF(INDEX(Date_Ch,MATCH(0,INDEX(COUNTIF(AN$7:AN52,Date_Ch),0,0),0))=0,"",INDEX(Date_Ch,MATCH(0,INDEX(COUNTIF(AN$7:AN52,Date_Ch),0,0),0))),"")</f>
        <v/>
      </c>
      <c r="AO53" s="45" t="str">
        <f t="shared" si="15"/>
        <v/>
      </c>
      <c r="AP53">
        <f t="shared" si="16"/>
        <v>0</v>
      </c>
      <c r="AQ53">
        <f>SUM(AP$8:AP53)</f>
        <v>63.5</v>
      </c>
      <c r="AR53">
        <f t="shared" si="17"/>
        <v>0</v>
      </c>
      <c r="AS53">
        <f>SUM(AR$8:AR53)</f>
        <v>11.5</v>
      </c>
    </row>
    <row r="54" spans="1:45" ht="15.75" x14ac:dyDescent="0.25">
      <c r="B54" s="4"/>
      <c r="C54" s="5"/>
      <c r="D54" s="5"/>
      <c r="E54" s="6"/>
      <c r="F54" s="98"/>
      <c r="G54" s="89"/>
      <c r="H54" s="78"/>
      <c r="I54" s="78"/>
      <c r="J54" s="78"/>
      <c r="K54" s="90"/>
      <c r="L54" s="46" t="str">
        <f t="shared" si="0"/>
        <v>0</v>
      </c>
      <c r="M54" s="47">
        <f t="shared" si="11"/>
        <v>0</v>
      </c>
      <c r="N54" s="48">
        <f t="shared" si="1"/>
        <v>0</v>
      </c>
      <c r="Q54" s="4"/>
      <c r="R54" s="5"/>
      <c r="S54" s="6"/>
      <c r="T54" s="6"/>
      <c r="U54" s="98"/>
      <c r="V54" s="89"/>
      <c r="W54" s="78"/>
      <c r="X54" s="78"/>
      <c r="Y54" s="78"/>
      <c r="Z54" s="90"/>
      <c r="AA54" s="49" t="str">
        <f t="shared" si="2"/>
        <v>0</v>
      </c>
      <c r="AB54" s="50">
        <f t="shared" si="3"/>
        <v>0</v>
      </c>
      <c r="AC54" s="48">
        <f t="shared" si="4"/>
        <v>0</v>
      </c>
      <c r="AG54" s="45" t="str" cm="1">
        <f t="array" ref="AG54">IFERROR(IF(INDEX(Date_Ad,MATCH(0,INDEX(COUNTIF(AG$7:AG53,Date_Ad),0,0),0))=0,"",INDEX(Date_Ad,MATCH(0,INDEX(COUNTIF(AG$7:AG53,Date_Ad),0,0),0))),"")</f>
        <v/>
      </c>
      <c r="AH54" s="45" t="str">
        <f t="shared" si="12"/>
        <v/>
      </c>
      <c r="AI54">
        <f t="shared" si="13"/>
        <v>0</v>
      </c>
      <c r="AJ54">
        <f>SUM(AI$8:AI54)</f>
        <v>38.5</v>
      </c>
      <c r="AK54">
        <f t="shared" si="14"/>
        <v>0</v>
      </c>
      <c r="AL54">
        <f>SUM(AK$8:AK54)</f>
        <v>16.5</v>
      </c>
      <c r="AN54" s="45" t="str" cm="1">
        <f t="array" ref="AN54">IFERROR(IF(INDEX(Date_Ch,MATCH(0,INDEX(COUNTIF(AN$7:AN53,Date_Ch),0,0),0))=0,"",INDEX(Date_Ch,MATCH(0,INDEX(COUNTIF(AN$7:AN53,Date_Ch),0,0),0))),"")</f>
        <v/>
      </c>
      <c r="AO54" s="45" t="str">
        <f t="shared" si="15"/>
        <v/>
      </c>
      <c r="AP54">
        <f t="shared" si="16"/>
        <v>0</v>
      </c>
      <c r="AQ54">
        <f>SUM(AP$8:AP54)</f>
        <v>63.5</v>
      </c>
      <c r="AR54">
        <f t="shared" si="17"/>
        <v>0</v>
      </c>
      <c r="AS54">
        <f>SUM(AR$8:AR54)</f>
        <v>11.5</v>
      </c>
    </row>
    <row r="55" spans="1:45" ht="15.75" x14ac:dyDescent="0.25">
      <c r="B55" s="4"/>
      <c r="C55" s="5"/>
      <c r="D55" s="5"/>
      <c r="E55" s="6"/>
      <c r="F55" s="98"/>
      <c r="G55" s="89"/>
      <c r="H55" s="78"/>
      <c r="I55" s="78"/>
      <c r="J55" s="78"/>
      <c r="K55" s="90"/>
      <c r="L55" s="46" t="str">
        <f t="shared" si="0"/>
        <v>0</v>
      </c>
      <c r="M55" s="47">
        <f t="shared" si="11"/>
        <v>0</v>
      </c>
      <c r="N55" s="48">
        <f t="shared" si="1"/>
        <v>0</v>
      </c>
      <c r="Q55" s="4"/>
      <c r="R55" s="5"/>
      <c r="S55" s="6"/>
      <c r="T55" s="6"/>
      <c r="U55" s="98"/>
      <c r="V55" s="89"/>
      <c r="W55" s="78"/>
      <c r="X55" s="78"/>
      <c r="Y55" s="78"/>
      <c r="Z55" s="90"/>
      <c r="AA55" s="49" t="str">
        <f t="shared" si="2"/>
        <v>0</v>
      </c>
      <c r="AB55" s="50">
        <f t="shared" si="3"/>
        <v>0</v>
      </c>
      <c r="AC55" s="48">
        <f t="shared" si="4"/>
        <v>0</v>
      </c>
      <c r="AG55" s="45" t="str" cm="1">
        <f t="array" ref="AG55">IFERROR(IF(INDEX(Date_Ad,MATCH(0,INDEX(COUNTIF(AG$7:AG54,Date_Ad),0,0),0))=0,"",INDEX(Date_Ad,MATCH(0,INDEX(COUNTIF(AG$7:AG54,Date_Ad),0,0),0))),"")</f>
        <v/>
      </c>
      <c r="AH55" s="45" t="str">
        <f t="shared" si="12"/>
        <v/>
      </c>
      <c r="AI55">
        <f t="shared" si="13"/>
        <v>0</v>
      </c>
      <c r="AJ55">
        <f>SUM(AI$8:AI55)</f>
        <v>38.5</v>
      </c>
      <c r="AK55">
        <f t="shared" si="14"/>
        <v>0</v>
      </c>
      <c r="AL55">
        <f>SUM(AK$8:AK55)</f>
        <v>16.5</v>
      </c>
      <c r="AN55" s="45" t="str" cm="1">
        <f t="array" ref="AN55">IFERROR(IF(INDEX(Date_Ch,MATCH(0,INDEX(COUNTIF(AN$7:AN54,Date_Ch),0,0),0))=0,"",INDEX(Date_Ch,MATCH(0,INDEX(COUNTIF(AN$7:AN54,Date_Ch),0,0),0))),"")</f>
        <v/>
      </c>
      <c r="AO55" s="45" t="str">
        <f t="shared" si="15"/>
        <v/>
      </c>
      <c r="AP55">
        <f t="shared" si="16"/>
        <v>0</v>
      </c>
      <c r="AQ55">
        <f>SUM(AP$8:AP55)</f>
        <v>63.5</v>
      </c>
      <c r="AR55">
        <f t="shared" si="17"/>
        <v>0</v>
      </c>
      <c r="AS55">
        <f>SUM(AR$8:AR55)</f>
        <v>11.5</v>
      </c>
    </row>
    <row r="56" spans="1:45" ht="15.75" x14ac:dyDescent="0.25">
      <c r="B56" s="4"/>
      <c r="C56" s="5"/>
      <c r="D56" s="5"/>
      <c r="E56" s="6"/>
      <c r="F56" s="98"/>
      <c r="G56" s="89"/>
      <c r="H56" s="78"/>
      <c r="I56" s="78"/>
      <c r="J56" s="78"/>
      <c r="K56" s="90"/>
      <c r="L56" s="46" t="str">
        <f t="shared" si="0"/>
        <v>0</v>
      </c>
      <c r="M56" s="47">
        <f t="shared" si="11"/>
        <v>0</v>
      </c>
      <c r="N56" s="48">
        <f t="shared" si="1"/>
        <v>0</v>
      </c>
      <c r="Q56" s="4"/>
      <c r="R56" s="5"/>
      <c r="S56" s="6"/>
      <c r="T56" s="6"/>
      <c r="U56" s="98"/>
      <c r="V56" s="89"/>
      <c r="W56" s="78"/>
      <c r="X56" s="78"/>
      <c r="Y56" s="78"/>
      <c r="Z56" s="90"/>
      <c r="AA56" s="49" t="str">
        <f t="shared" si="2"/>
        <v>0</v>
      </c>
      <c r="AB56" s="50">
        <f t="shared" si="3"/>
        <v>0</v>
      </c>
      <c r="AC56" s="48">
        <f t="shared" si="4"/>
        <v>0</v>
      </c>
      <c r="AG56" s="45" t="str" cm="1">
        <f t="array" ref="AG56">IFERROR(IF(INDEX(Date_Ad,MATCH(0,INDEX(COUNTIF(AG$7:AG55,Date_Ad),0,0),0))=0,"",INDEX(Date_Ad,MATCH(0,INDEX(COUNTIF(AG$7:AG55,Date_Ad),0,0),0))),"")</f>
        <v/>
      </c>
      <c r="AH56" s="45" t="str">
        <f t="shared" si="12"/>
        <v/>
      </c>
      <c r="AI56">
        <f t="shared" si="13"/>
        <v>0</v>
      </c>
      <c r="AJ56">
        <f>SUM(AI$8:AI56)</f>
        <v>38.5</v>
      </c>
      <c r="AK56">
        <f t="shared" si="14"/>
        <v>0</v>
      </c>
      <c r="AL56">
        <f>SUM(AK$8:AK56)</f>
        <v>16.5</v>
      </c>
      <c r="AN56" s="45" t="str" cm="1">
        <f t="array" ref="AN56">IFERROR(IF(INDEX(Date_Ch,MATCH(0,INDEX(COUNTIF(AN$7:AN55,Date_Ch),0,0),0))=0,"",INDEX(Date_Ch,MATCH(0,INDEX(COUNTIF(AN$7:AN55,Date_Ch),0,0),0))),"")</f>
        <v/>
      </c>
      <c r="AO56" s="45" t="str">
        <f t="shared" si="15"/>
        <v/>
      </c>
      <c r="AP56">
        <f t="shared" si="16"/>
        <v>0</v>
      </c>
      <c r="AQ56">
        <f>SUM(AP$8:AP56)</f>
        <v>63.5</v>
      </c>
      <c r="AR56">
        <f t="shared" si="17"/>
        <v>0</v>
      </c>
      <c r="AS56">
        <f>SUM(AR$8:AR56)</f>
        <v>11.5</v>
      </c>
    </row>
    <row r="57" spans="1:45" ht="15.75" x14ac:dyDescent="0.25">
      <c r="B57" s="4"/>
      <c r="C57" s="5"/>
      <c r="D57" s="5"/>
      <c r="E57" s="6"/>
      <c r="F57" s="98"/>
      <c r="G57" s="89"/>
      <c r="H57" s="78"/>
      <c r="I57" s="78"/>
      <c r="J57" s="78"/>
      <c r="K57" s="90"/>
      <c r="L57" s="46" t="str">
        <f t="shared" si="0"/>
        <v>0</v>
      </c>
      <c r="M57" s="47">
        <f t="shared" si="11"/>
        <v>0</v>
      </c>
      <c r="N57" s="48">
        <f t="shared" si="1"/>
        <v>0</v>
      </c>
      <c r="Q57" s="4"/>
      <c r="R57" s="5"/>
      <c r="S57" s="6"/>
      <c r="T57" s="6"/>
      <c r="U57" s="98"/>
      <c r="V57" s="89"/>
      <c r="W57" s="78"/>
      <c r="X57" s="78"/>
      <c r="Y57" s="78"/>
      <c r="Z57" s="90"/>
      <c r="AA57" s="49" t="str">
        <f t="shared" si="2"/>
        <v>0</v>
      </c>
      <c r="AB57" s="50">
        <f t="shared" si="3"/>
        <v>0</v>
      </c>
      <c r="AC57" s="48">
        <f t="shared" si="4"/>
        <v>0</v>
      </c>
      <c r="AG57" s="45" t="str" cm="1">
        <f t="array" ref="AG57">IFERROR(IF(INDEX(Date_Ad,MATCH(0,INDEX(COUNTIF(AG$7:AG56,Date_Ad),0,0),0))=0,"",INDEX(Date_Ad,MATCH(0,INDEX(COUNTIF(AG$7:AG56,Date_Ad),0,0),0))),"")</f>
        <v/>
      </c>
      <c r="AH57" s="45" t="str">
        <f t="shared" si="12"/>
        <v/>
      </c>
      <c r="AI57">
        <f t="shared" si="13"/>
        <v>0</v>
      </c>
      <c r="AJ57">
        <f>SUM(AI$8:AI57)</f>
        <v>38.5</v>
      </c>
      <c r="AK57">
        <f t="shared" si="14"/>
        <v>0</v>
      </c>
      <c r="AL57">
        <f>SUM(AK$8:AK57)</f>
        <v>16.5</v>
      </c>
      <c r="AN57" s="45" t="str" cm="1">
        <f t="array" ref="AN57">IFERROR(IF(INDEX(Date_Ch,MATCH(0,INDEX(COUNTIF(AN$7:AN56,Date_Ch),0,0),0))=0,"",INDEX(Date_Ch,MATCH(0,INDEX(COUNTIF(AN$7:AN56,Date_Ch),0,0),0))),"")</f>
        <v/>
      </c>
      <c r="AO57" s="45" t="str">
        <f t="shared" si="15"/>
        <v/>
      </c>
      <c r="AP57">
        <f t="shared" si="16"/>
        <v>0</v>
      </c>
      <c r="AQ57">
        <f>SUM(AP$8:AP57)</f>
        <v>63.5</v>
      </c>
      <c r="AR57">
        <f t="shared" si="17"/>
        <v>0</v>
      </c>
      <c r="AS57">
        <f>SUM(AR$8:AR57)</f>
        <v>11.5</v>
      </c>
    </row>
    <row r="58" spans="1:45" ht="15.75" x14ac:dyDescent="0.25">
      <c r="B58" s="4"/>
      <c r="C58" s="5"/>
      <c r="D58" s="5"/>
      <c r="E58" s="6"/>
      <c r="F58" s="98"/>
      <c r="G58" s="89"/>
      <c r="H58" s="78"/>
      <c r="I58" s="78"/>
      <c r="J58" s="78"/>
      <c r="K58" s="90"/>
      <c r="L58" s="46" t="str">
        <f t="shared" si="0"/>
        <v>0</v>
      </c>
      <c r="M58" s="47">
        <f t="shared" si="11"/>
        <v>0</v>
      </c>
      <c r="N58" s="48">
        <f t="shared" si="1"/>
        <v>0</v>
      </c>
      <c r="Q58" s="4"/>
      <c r="R58" s="5"/>
      <c r="S58" s="6"/>
      <c r="T58" s="6"/>
      <c r="U58" s="98"/>
      <c r="V58" s="89"/>
      <c r="W58" s="78"/>
      <c r="X58" s="78"/>
      <c r="Y58" s="78"/>
      <c r="Z58" s="90"/>
      <c r="AA58" s="49" t="str">
        <f t="shared" si="2"/>
        <v>0</v>
      </c>
      <c r="AB58" s="50">
        <f t="shared" si="3"/>
        <v>0</v>
      </c>
      <c r="AC58" s="48">
        <f t="shared" si="4"/>
        <v>0</v>
      </c>
      <c r="AG58" s="45" t="str" cm="1">
        <f t="array" ref="AG58">IFERROR(IF(INDEX(Date_Ad,MATCH(0,INDEX(COUNTIF(AG$7:AG57,Date_Ad),0,0),0))=0,"",INDEX(Date_Ad,MATCH(0,INDEX(COUNTIF(AG$7:AG57,Date_Ad),0,0),0))),"")</f>
        <v/>
      </c>
      <c r="AH58" s="45" t="str">
        <f t="shared" si="12"/>
        <v/>
      </c>
      <c r="AI58">
        <f t="shared" si="13"/>
        <v>0</v>
      </c>
      <c r="AJ58">
        <f>SUM(AI$8:AI58)</f>
        <v>38.5</v>
      </c>
      <c r="AK58">
        <f t="shared" si="14"/>
        <v>0</v>
      </c>
      <c r="AL58">
        <f>SUM(AK$8:AK58)</f>
        <v>16.5</v>
      </c>
      <c r="AN58" s="45" t="str" cm="1">
        <f t="array" ref="AN58">IFERROR(IF(INDEX(Date_Ch,MATCH(0,INDEX(COUNTIF(AN$7:AN57,Date_Ch),0,0),0))=0,"",INDEX(Date_Ch,MATCH(0,INDEX(COUNTIF(AN$7:AN57,Date_Ch),0,0),0))),"")</f>
        <v/>
      </c>
      <c r="AO58" s="45" t="str">
        <f t="shared" si="15"/>
        <v/>
      </c>
      <c r="AP58">
        <f t="shared" si="16"/>
        <v>0</v>
      </c>
      <c r="AQ58">
        <f>SUM(AP$8:AP58)</f>
        <v>63.5</v>
      </c>
      <c r="AR58">
        <f t="shared" si="17"/>
        <v>0</v>
      </c>
      <c r="AS58">
        <f>SUM(AR$8:AR58)</f>
        <v>11.5</v>
      </c>
    </row>
    <row r="59" spans="1:45" ht="15.75" x14ac:dyDescent="0.25">
      <c r="B59" s="4"/>
      <c r="C59" s="5"/>
      <c r="D59" s="5"/>
      <c r="E59" s="6"/>
      <c r="F59" s="98"/>
      <c r="G59" s="89"/>
      <c r="H59" s="78"/>
      <c r="I59" s="78"/>
      <c r="J59" s="78"/>
      <c r="K59" s="90"/>
      <c r="L59" s="46" t="str">
        <f t="shared" si="0"/>
        <v>0</v>
      </c>
      <c r="M59" s="47">
        <f t="shared" si="11"/>
        <v>0</v>
      </c>
      <c r="N59" s="48">
        <f t="shared" si="1"/>
        <v>0</v>
      </c>
      <c r="Q59" s="4"/>
      <c r="R59" s="5"/>
      <c r="S59" s="6"/>
      <c r="T59" s="6"/>
      <c r="U59" s="98"/>
      <c r="V59" s="89"/>
      <c r="W59" s="78"/>
      <c r="X59" s="78"/>
      <c r="Y59" s="78"/>
      <c r="Z59" s="90"/>
      <c r="AA59" s="49" t="str">
        <f t="shared" si="2"/>
        <v>0</v>
      </c>
      <c r="AB59" s="50">
        <f t="shared" si="3"/>
        <v>0</v>
      </c>
      <c r="AC59" s="48">
        <f t="shared" si="4"/>
        <v>0</v>
      </c>
      <c r="AG59" s="45" t="str" cm="1">
        <f t="array" ref="AG59">IFERROR(IF(INDEX(Date_Ad,MATCH(0,INDEX(COUNTIF(AG$7:AG58,Date_Ad),0,0),0))=0,"",INDEX(Date_Ad,MATCH(0,INDEX(COUNTIF(AG$7:AG58,Date_Ad),0,0),0))),"")</f>
        <v/>
      </c>
      <c r="AH59" s="45" t="str">
        <f t="shared" si="12"/>
        <v/>
      </c>
      <c r="AI59">
        <f t="shared" si="13"/>
        <v>0</v>
      </c>
      <c r="AJ59">
        <f>SUM(AI$8:AI59)</f>
        <v>38.5</v>
      </c>
      <c r="AK59">
        <f t="shared" si="14"/>
        <v>0</v>
      </c>
      <c r="AL59">
        <f>SUM(AK$8:AK59)</f>
        <v>16.5</v>
      </c>
      <c r="AN59" s="45" t="str" cm="1">
        <f t="array" ref="AN59">IFERROR(IF(INDEX(Date_Ch,MATCH(0,INDEX(COUNTIF(AN$7:AN58,Date_Ch),0,0),0))=0,"",INDEX(Date_Ch,MATCH(0,INDEX(COUNTIF(AN$7:AN58,Date_Ch),0,0),0))),"")</f>
        <v/>
      </c>
      <c r="AO59" s="45" t="str">
        <f t="shared" si="15"/>
        <v/>
      </c>
      <c r="AP59">
        <f t="shared" si="16"/>
        <v>0</v>
      </c>
      <c r="AQ59">
        <f>SUM(AP$8:AP59)</f>
        <v>63.5</v>
      </c>
      <c r="AR59">
        <f t="shared" si="17"/>
        <v>0</v>
      </c>
      <c r="AS59">
        <f>SUM(AR$8:AR59)</f>
        <v>11.5</v>
      </c>
    </row>
    <row r="60" spans="1:45" ht="15.75" x14ac:dyDescent="0.25">
      <c r="B60" s="4"/>
      <c r="C60" s="5"/>
      <c r="D60" s="5"/>
      <c r="E60" s="6"/>
      <c r="F60" s="98"/>
      <c r="G60" s="89"/>
      <c r="H60" s="78"/>
      <c r="I60" s="78"/>
      <c r="J60" s="78"/>
      <c r="K60" s="90"/>
      <c r="L60" s="46" t="str">
        <f t="shared" si="0"/>
        <v>0</v>
      </c>
      <c r="M60" s="47">
        <f t="shared" si="11"/>
        <v>0</v>
      </c>
      <c r="N60" s="48">
        <f t="shared" si="1"/>
        <v>0</v>
      </c>
      <c r="Q60" s="4"/>
      <c r="R60" s="5"/>
      <c r="S60" s="6"/>
      <c r="T60" s="6"/>
      <c r="U60" s="98"/>
      <c r="V60" s="89"/>
      <c r="W60" s="78"/>
      <c r="X60" s="78"/>
      <c r="Y60" s="78"/>
      <c r="Z60" s="90"/>
      <c r="AA60" s="49" t="str">
        <f t="shared" si="2"/>
        <v>0</v>
      </c>
      <c r="AB60" s="50">
        <f t="shared" si="3"/>
        <v>0</v>
      </c>
      <c r="AC60" s="48">
        <f t="shared" si="4"/>
        <v>0</v>
      </c>
      <c r="AG60" s="45" t="str" cm="1">
        <f t="array" ref="AG60">IFERROR(IF(INDEX(Date_Ad,MATCH(0,INDEX(COUNTIF(AG$7:AG59,Date_Ad),0,0),0))=0,"",INDEX(Date_Ad,MATCH(0,INDEX(COUNTIF(AG$7:AG59,Date_Ad),0,0),0))),"")</f>
        <v/>
      </c>
      <c r="AH60" s="45" t="str">
        <f t="shared" si="12"/>
        <v/>
      </c>
      <c r="AI60">
        <f t="shared" si="13"/>
        <v>0</v>
      </c>
      <c r="AJ60">
        <f>SUM(AI$8:AI60)</f>
        <v>38.5</v>
      </c>
      <c r="AK60">
        <f t="shared" si="14"/>
        <v>0</v>
      </c>
      <c r="AL60">
        <f>SUM(AK$8:AK60)</f>
        <v>16.5</v>
      </c>
      <c r="AN60" s="45" t="str" cm="1">
        <f t="array" ref="AN60">IFERROR(IF(INDEX(Date_Ch,MATCH(0,INDEX(COUNTIF(AN$7:AN59,Date_Ch),0,0),0))=0,"",INDEX(Date_Ch,MATCH(0,INDEX(COUNTIF(AN$7:AN59,Date_Ch),0,0),0))),"")</f>
        <v/>
      </c>
      <c r="AO60" s="45" t="str">
        <f t="shared" si="15"/>
        <v/>
      </c>
      <c r="AP60">
        <f t="shared" si="16"/>
        <v>0</v>
      </c>
      <c r="AQ60">
        <f>SUM(AP$8:AP60)</f>
        <v>63.5</v>
      </c>
      <c r="AR60">
        <f t="shared" si="17"/>
        <v>0</v>
      </c>
      <c r="AS60">
        <f>SUM(AR$8:AR60)</f>
        <v>11.5</v>
      </c>
    </row>
    <row r="61" spans="1:45" ht="15.75" x14ac:dyDescent="0.25">
      <c r="B61" s="4"/>
      <c r="C61" s="5"/>
      <c r="D61" s="5"/>
      <c r="E61" s="6"/>
      <c r="F61" s="98"/>
      <c r="G61" s="89"/>
      <c r="H61" s="78"/>
      <c r="I61" s="78"/>
      <c r="J61" s="78"/>
      <c r="K61" s="90"/>
      <c r="L61" s="46" t="str">
        <f t="shared" si="0"/>
        <v>0</v>
      </c>
      <c r="M61" s="47">
        <f t="shared" si="11"/>
        <v>0</v>
      </c>
      <c r="N61" s="48">
        <f t="shared" si="1"/>
        <v>0</v>
      </c>
      <c r="Q61" s="4"/>
      <c r="R61" s="5"/>
      <c r="S61" s="6"/>
      <c r="T61" s="6"/>
      <c r="U61" s="98"/>
      <c r="V61" s="89"/>
      <c r="W61" s="78"/>
      <c r="X61" s="78"/>
      <c r="Y61" s="78"/>
      <c r="Z61" s="90"/>
      <c r="AA61" s="49" t="str">
        <f t="shared" si="2"/>
        <v>0</v>
      </c>
      <c r="AB61" s="50">
        <f t="shared" si="3"/>
        <v>0</v>
      </c>
      <c r="AC61" s="48">
        <f t="shared" si="4"/>
        <v>0</v>
      </c>
      <c r="AG61" s="45" t="str" cm="1">
        <f t="array" ref="AG61">IFERROR(IF(INDEX(Date_Ad,MATCH(0,INDEX(COUNTIF(AG$7:AG60,Date_Ad),0,0),0))=0,"",INDEX(Date_Ad,MATCH(0,INDEX(COUNTIF(AG$7:AG60,Date_Ad),0,0),0))),"")</f>
        <v/>
      </c>
      <c r="AH61" s="45" t="str">
        <f t="shared" si="12"/>
        <v/>
      </c>
      <c r="AI61">
        <f t="shared" si="13"/>
        <v>0</v>
      </c>
      <c r="AJ61">
        <f>SUM(AI$8:AI61)</f>
        <v>38.5</v>
      </c>
      <c r="AK61">
        <f t="shared" si="14"/>
        <v>0</v>
      </c>
      <c r="AL61">
        <f>SUM(AK$8:AK61)</f>
        <v>16.5</v>
      </c>
      <c r="AN61" s="45" t="str" cm="1">
        <f t="array" ref="AN61">IFERROR(IF(INDEX(Date_Ch,MATCH(0,INDEX(COUNTIF(AN$7:AN60,Date_Ch),0,0),0))=0,"",INDEX(Date_Ch,MATCH(0,INDEX(COUNTIF(AN$7:AN60,Date_Ch),0,0),0))),"")</f>
        <v/>
      </c>
      <c r="AO61" s="45" t="str">
        <f t="shared" si="15"/>
        <v/>
      </c>
      <c r="AP61">
        <f t="shared" si="16"/>
        <v>0</v>
      </c>
      <c r="AQ61">
        <f>SUM(AP$8:AP61)</f>
        <v>63.5</v>
      </c>
      <c r="AR61">
        <f t="shared" si="17"/>
        <v>0</v>
      </c>
      <c r="AS61">
        <f>SUM(AR$8:AR61)</f>
        <v>11.5</v>
      </c>
    </row>
    <row r="62" spans="1:45" ht="15.75" x14ac:dyDescent="0.25">
      <c r="B62" s="4"/>
      <c r="C62" s="5"/>
      <c r="D62" s="5"/>
      <c r="E62" s="6"/>
      <c r="F62" s="98"/>
      <c r="G62" s="89"/>
      <c r="H62" s="78"/>
      <c r="I62" s="78"/>
      <c r="J62" s="78"/>
      <c r="K62" s="90"/>
      <c r="L62" s="46" t="str">
        <f t="shared" si="0"/>
        <v>0</v>
      </c>
      <c r="M62" s="47">
        <f t="shared" si="11"/>
        <v>0</v>
      </c>
      <c r="N62" s="48">
        <f t="shared" si="1"/>
        <v>0</v>
      </c>
      <c r="Q62" s="4"/>
      <c r="R62" s="5"/>
      <c r="S62" s="6"/>
      <c r="T62" s="6"/>
      <c r="U62" s="98"/>
      <c r="V62" s="89"/>
      <c r="W62" s="78"/>
      <c r="X62" s="78"/>
      <c r="Y62" s="78"/>
      <c r="Z62" s="90"/>
      <c r="AA62" s="49" t="str">
        <f t="shared" si="2"/>
        <v>0</v>
      </c>
      <c r="AB62" s="50">
        <f t="shared" si="3"/>
        <v>0</v>
      </c>
      <c r="AC62" s="48">
        <f t="shared" si="4"/>
        <v>0</v>
      </c>
      <c r="AG62" s="45" t="str" cm="1">
        <f t="array" ref="AG62">IFERROR(IF(INDEX(Date_Ad,MATCH(0,INDEX(COUNTIF(AG$7:AG61,Date_Ad),0,0),0))=0,"",INDEX(Date_Ad,MATCH(0,INDEX(COUNTIF(AG$7:AG61,Date_Ad),0,0),0))),"")</f>
        <v/>
      </c>
      <c r="AH62" s="45" t="str">
        <f t="shared" si="12"/>
        <v/>
      </c>
      <c r="AI62">
        <f t="shared" si="13"/>
        <v>0</v>
      </c>
      <c r="AJ62">
        <f>SUM(AI$8:AI62)</f>
        <v>38.5</v>
      </c>
      <c r="AK62">
        <f t="shared" si="14"/>
        <v>0</v>
      </c>
      <c r="AL62">
        <f>SUM(AK$8:AK62)</f>
        <v>16.5</v>
      </c>
      <c r="AN62" s="45" t="str" cm="1">
        <f t="array" ref="AN62">IFERROR(IF(INDEX(Date_Ch,MATCH(0,INDEX(COUNTIF(AN$7:AN61,Date_Ch),0,0),0))=0,"",INDEX(Date_Ch,MATCH(0,INDEX(COUNTIF(AN$7:AN61,Date_Ch),0,0),0))),"")</f>
        <v/>
      </c>
      <c r="AO62" s="45" t="str">
        <f t="shared" si="15"/>
        <v/>
      </c>
      <c r="AP62">
        <f t="shared" si="16"/>
        <v>0</v>
      </c>
      <c r="AQ62">
        <f>SUM(AP$8:AP62)</f>
        <v>63.5</v>
      </c>
      <c r="AR62">
        <f t="shared" si="17"/>
        <v>0</v>
      </c>
      <c r="AS62">
        <f>SUM(AR$8:AR62)</f>
        <v>11.5</v>
      </c>
    </row>
    <row r="63" spans="1:45" ht="15.75" x14ac:dyDescent="0.25">
      <c r="B63" s="4"/>
      <c r="C63" s="5"/>
      <c r="D63" s="5"/>
      <c r="E63" s="6"/>
      <c r="F63" s="98"/>
      <c r="G63" s="89"/>
      <c r="H63" s="78"/>
      <c r="I63" s="78"/>
      <c r="J63" s="78"/>
      <c r="K63" s="90"/>
      <c r="L63" s="46" t="str">
        <f t="shared" si="0"/>
        <v>0</v>
      </c>
      <c r="M63" s="47">
        <f t="shared" si="11"/>
        <v>0</v>
      </c>
      <c r="N63" s="48">
        <f t="shared" si="1"/>
        <v>0</v>
      </c>
      <c r="Q63" s="4"/>
      <c r="R63" s="5"/>
      <c r="S63" s="6"/>
      <c r="T63" s="6"/>
      <c r="U63" s="98"/>
      <c r="V63" s="89"/>
      <c r="W63" s="78"/>
      <c r="X63" s="78"/>
      <c r="Y63" s="78"/>
      <c r="Z63" s="90"/>
      <c r="AA63" s="49" t="str">
        <f t="shared" si="2"/>
        <v>0</v>
      </c>
      <c r="AB63" s="50">
        <f t="shared" si="3"/>
        <v>0</v>
      </c>
      <c r="AC63" s="48">
        <f t="shared" si="4"/>
        <v>0</v>
      </c>
      <c r="AG63" s="45" t="str" cm="1">
        <f t="array" ref="AG63">IFERROR(IF(INDEX(Date_Ad,MATCH(0,INDEX(COUNTIF(AG$7:AG62,Date_Ad),0,0),0))=0,"",INDEX(Date_Ad,MATCH(0,INDEX(COUNTIF(AG$7:AG62,Date_Ad),0,0),0))),"")</f>
        <v/>
      </c>
      <c r="AH63" s="45" t="str">
        <f t="shared" si="12"/>
        <v/>
      </c>
      <c r="AI63">
        <f t="shared" si="13"/>
        <v>0</v>
      </c>
      <c r="AJ63">
        <f>SUM(AI$8:AI63)</f>
        <v>38.5</v>
      </c>
      <c r="AK63">
        <f t="shared" si="14"/>
        <v>0</v>
      </c>
      <c r="AL63">
        <f>SUM(AK$8:AK63)</f>
        <v>16.5</v>
      </c>
      <c r="AN63" s="45" t="str" cm="1">
        <f t="array" ref="AN63">IFERROR(IF(INDEX(Date_Ch,MATCH(0,INDEX(COUNTIF(AN$7:AN62,Date_Ch),0,0),0))=0,"",INDEX(Date_Ch,MATCH(0,INDEX(COUNTIF(AN$7:AN62,Date_Ch),0,0),0))),"")</f>
        <v/>
      </c>
      <c r="AO63" s="45" t="str">
        <f t="shared" si="15"/>
        <v/>
      </c>
      <c r="AP63">
        <f t="shared" si="16"/>
        <v>0</v>
      </c>
      <c r="AQ63">
        <f>SUM(AP$8:AP63)</f>
        <v>63.5</v>
      </c>
      <c r="AR63">
        <f t="shared" si="17"/>
        <v>0</v>
      </c>
      <c r="AS63">
        <f>SUM(AR$8:AR63)</f>
        <v>11.5</v>
      </c>
    </row>
    <row r="64" spans="1:45" ht="15.75" x14ac:dyDescent="0.25">
      <c r="B64" s="4"/>
      <c r="C64" s="5"/>
      <c r="D64" s="5"/>
      <c r="E64" s="6"/>
      <c r="F64" s="98"/>
      <c r="G64" s="89"/>
      <c r="H64" s="78"/>
      <c r="I64" s="78"/>
      <c r="J64" s="78"/>
      <c r="K64" s="90"/>
      <c r="L64" s="46" t="str">
        <f t="shared" si="0"/>
        <v>0</v>
      </c>
      <c r="M64" s="47">
        <f t="shared" si="11"/>
        <v>0</v>
      </c>
      <c r="N64" s="48">
        <f t="shared" si="1"/>
        <v>0</v>
      </c>
      <c r="Q64" s="4"/>
      <c r="R64" s="5"/>
      <c r="S64" s="6"/>
      <c r="T64" s="6"/>
      <c r="U64" s="98"/>
      <c r="V64" s="89"/>
      <c r="W64" s="78"/>
      <c r="X64" s="78"/>
      <c r="Y64" s="78"/>
      <c r="Z64" s="90"/>
      <c r="AA64" s="49" t="str">
        <f t="shared" si="2"/>
        <v>0</v>
      </c>
      <c r="AB64" s="50">
        <f t="shared" si="3"/>
        <v>0</v>
      </c>
      <c r="AC64" s="48">
        <f t="shared" si="4"/>
        <v>0</v>
      </c>
      <c r="AG64" s="45" t="str" cm="1">
        <f t="array" ref="AG64">IFERROR(IF(INDEX(Date_Ad,MATCH(0,INDEX(COUNTIF(AG$7:AG63,Date_Ad),0,0),0))=0,"",INDEX(Date_Ad,MATCH(0,INDEX(COUNTIF(AG$7:AG63,Date_Ad),0,0),0))),"")</f>
        <v/>
      </c>
      <c r="AH64" s="45" t="str">
        <f t="shared" si="12"/>
        <v/>
      </c>
      <c r="AI64">
        <f t="shared" si="13"/>
        <v>0</v>
      </c>
      <c r="AJ64">
        <f>SUM(AI$8:AI64)</f>
        <v>38.5</v>
      </c>
      <c r="AK64">
        <f t="shared" si="14"/>
        <v>0</v>
      </c>
      <c r="AL64">
        <f>SUM(AK$8:AK64)</f>
        <v>16.5</v>
      </c>
      <c r="AN64" s="45" t="str" cm="1">
        <f t="array" ref="AN64">IFERROR(IF(INDEX(Date_Ch,MATCH(0,INDEX(COUNTIF(AN$7:AN63,Date_Ch),0,0),0))=0,"",INDEX(Date_Ch,MATCH(0,INDEX(COUNTIF(AN$7:AN63,Date_Ch),0,0),0))),"")</f>
        <v/>
      </c>
      <c r="AO64" s="45" t="str">
        <f t="shared" si="15"/>
        <v/>
      </c>
      <c r="AP64">
        <f t="shared" si="16"/>
        <v>0</v>
      </c>
      <c r="AQ64">
        <f>SUM(AP$8:AP64)</f>
        <v>63.5</v>
      </c>
      <c r="AR64">
        <f t="shared" si="17"/>
        <v>0</v>
      </c>
      <c r="AS64">
        <f>SUM(AR$8:AR64)</f>
        <v>11.5</v>
      </c>
    </row>
    <row r="65" spans="2:45" ht="15.75" x14ac:dyDescent="0.25">
      <c r="B65" s="4"/>
      <c r="C65" s="5"/>
      <c r="D65" s="5"/>
      <c r="E65" s="6"/>
      <c r="F65" s="98"/>
      <c r="G65" s="89"/>
      <c r="H65" s="78"/>
      <c r="I65" s="78"/>
      <c r="J65" s="78"/>
      <c r="K65" s="90"/>
      <c r="L65" s="46" t="str">
        <f t="shared" si="0"/>
        <v>0</v>
      </c>
      <c r="M65" s="47">
        <f t="shared" si="11"/>
        <v>0</v>
      </c>
      <c r="N65" s="48">
        <f t="shared" si="1"/>
        <v>0</v>
      </c>
      <c r="Q65" s="4"/>
      <c r="R65" s="5"/>
      <c r="S65" s="6"/>
      <c r="T65" s="6"/>
      <c r="U65" s="98"/>
      <c r="V65" s="89"/>
      <c r="W65" s="78"/>
      <c r="X65" s="78"/>
      <c r="Y65" s="78"/>
      <c r="Z65" s="90"/>
      <c r="AA65" s="49" t="str">
        <f t="shared" si="2"/>
        <v>0</v>
      </c>
      <c r="AB65" s="50">
        <f t="shared" si="3"/>
        <v>0</v>
      </c>
      <c r="AC65" s="48">
        <f t="shared" si="4"/>
        <v>0</v>
      </c>
      <c r="AG65" s="45" t="str" cm="1">
        <f t="array" ref="AG65">IFERROR(IF(INDEX(Date_Ad,MATCH(0,INDEX(COUNTIF(AG$7:AG64,Date_Ad),0,0),0))=0,"",INDEX(Date_Ad,MATCH(0,INDEX(COUNTIF(AG$7:AG64,Date_Ad),0,0),0))),"")</f>
        <v/>
      </c>
      <c r="AH65" s="45" t="str">
        <f t="shared" si="12"/>
        <v/>
      </c>
      <c r="AI65">
        <f t="shared" si="13"/>
        <v>0</v>
      </c>
      <c r="AJ65">
        <f>SUM(AI$8:AI65)</f>
        <v>38.5</v>
      </c>
      <c r="AK65">
        <f t="shared" si="14"/>
        <v>0</v>
      </c>
      <c r="AL65">
        <f>SUM(AK$8:AK65)</f>
        <v>16.5</v>
      </c>
      <c r="AN65" s="45" t="str" cm="1">
        <f t="array" ref="AN65">IFERROR(IF(INDEX(Date_Ch,MATCH(0,INDEX(COUNTIF(AN$7:AN64,Date_Ch),0,0),0))=0,"",INDEX(Date_Ch,MATCH(0,INDEX(COUNTIF(AN$7:AN64,Date_Ch),0,0),0))),"")</f>
        <v/>
      </c>
      <c r="AO65" s="45" t="str">
        <f t="shared" si="15"/>
        <v/>
      </c>
      <c r="AP65">
        <f t="shared" si="16"/>
        <v>0</v>
      </c>
      <c r="AQ65">
        <f>SUM(AP$8:AP65)</f>
        <v>63.5</v>
      </c>
      <c r="AR65">
        <f t="shared" si="17"/>
        <v>0</v>
      </c>
      <c r="AS65">
        <f>SUM(AR$8:AR65)</f>
        <v>11.5</v>
      </c>
    </row>
    <row r="66" spans="2:45" ht="15.75" x14ac:dyDescent="0.25">
      <c r="B66" s="4"/>
      <c r="C66" s="5"/>
      <c r="D66" s="5"/>
      <c r="E66" s="6"/>
      <c r="F66" s="98"/>
      <c r="G66" s="89"/>
      <c r="H66" s="78"/>
      <c r="I66" s="78"/>
      <c r="J66" s="78"/>
      <c r="K66" s="90"/>
      <c r="L66" s="46" t="str">
        <f t="shared" si="0"/>
        <v>0</v>
      </c>
      <c r="M66" s="47">
        <f t="shared" si="11"/>
        <v>0</v>
      </c>
      <c r="N66" s="48">
        <f t="shared" si="1"/>
        <v>0</v>
      </c>
      <c r="Q66" s="4"/>
      <c r="R66" s="5"/>
      <c r="S66" s="6"/>
      <c r="T66" s="6"/>
      <c r="U66" s="98"/>
      <c r="V66" s="89"/>
      <c r="W66" s="78"/>
      <c r="X66" s="78"/>
      <c r="Y66" s="78"/>
      <c r="Z66" s="90"/>
      <c r="AA66" s="49" t="str">
        <f t="shared" si="2"/>
        <v>0</v>
      </c>
      <c r="AB66" s="50">
        <f t="shared" si="3"/>
        <v>0</v>
      </c>
      <c r="AC66" s="48">
        <f t="shared" si="4"/>
        <v>0</v>
      </c>
      <c r="AG66" s="45" t="str" cm="1">
        <f t="array" ref="AG66">IFERROR(IF(INDEX(Date_Ad,MATCH(0,INDEX(COUNTIF(AG$7:AG65,Date_Ad),0,0),0))=0,"",INDEX(Date_Ad,MATCH(0,INDEX(COUNTIF(AG$7:AG65,Date_Ad),0,0),0))),"")</f>
        <v/>
      </c>
      <c r="AH66" s="45" t="str">
        <f t="shared" si="12"/>
        <v/>
      </c>
      <c r="AI66">
        <f t="shared" si="13"/>
        <v>0</v>
      </c>
      <c r="AJ66">
        <f>SUM(AI$8:AI66)</f>
        <v>38.5</v>
      </c>
      <c r="AK66">
        <f t="shared" si="14"/>
        <v>0</v>
      </c>
      <c r="AL66">
        <f>SUM(AK$8:AK66)</f>
        <v>16.5</v>
      </c>
      <c r="AN66" s="45" t="str" cm="1">
        <f t="array" ref="AN66">IFERROR(IF(INDEX(Date_Ch,MATCH(0,INDEX(COUNTIF(AN$7:AN65,Date_Ch),0,0),0))=0,"",INDEX(Date_Ch,MATCH(0,INDEX(COUNTIF(AN$7:AN65,Date_Ch),0,0),0))),"")</f>
        <v/>
      </c>
      <c r="AO66" s="45" t="str">
        <f t="shared" si="15"/>
        <v/>
      </c>
      <c r="AP66">
        <f t="shared" si="16"/>
        <v>0</v>
      </c>
      <c r="AQ66">
        <f>SUM(AP$8:AP66)</f>
        <v>63.5</v>
      </c>
      <c r="AR66">
        <f t="shared" si="17"/>
        <v>0</v>
      </c>
      <c r="AS66">
        <f>SUM(AR$8:AR66)</f>
        <v>11.5</v>
      </c>
    </row>
    <row r="67" spans="2:45" ht="15.75" x14ac:dyDescent="0.25">
      <c r="B67" s="4"/>
      <c r="C67" s="5"/>
      <c r="D67" s="5"/>
      <c r="E67" s="6"/>
      <c r="F67" s="98"/>
      <c r="G67" s="89"/>
      <c r="H67" s="78"/>
      <c r="I67" s="78"/>
      <c r="J67" s="78"/>
      <c r="K67" s="90"/>
      <c r="L67" s="46" t="str">
        <f t="shared" si="0"/>
        <v>0</v>
      </c>
      <c r="M67" s="47">
        <f t="shared" si="11"/>
        <v>0</v>
      </c>
      <c r="N67" s="48">
        <f t="shared" si="1"/>
        <v>0</v>
      </c>
      <c r="Q67" s="4"/>
      <c r="R67" s="5"/>
      <c r="S67" s="6"/>
      <c r="T67" s="6"/>
      <c r="U67" s="98"/>
      <c r="V67" s="89"/>
      <c r="W67" s="78"/>
      <c r="X67" s="78"/>
      <c r="Y67" s="78"/>
      <c r="Z67" s="90"/>
      <c r="AA67" s="49" t="str">
        <f t="shared" si="2"/>
        <v>0</v>
      </c>
      <c r="AB67" s="50">
        <f t="shared" si="3"/>
        <v>0</v>
      </c>
      <c r="AC67" s="48">
        <f t="shared" si="4"/>
        <v>0</v>
      </c>
      <c r="AG67" s="45" t="str" cm="1">
        <f t="array" ref="AG67">IFERROR(IF(INDEX(Date_Ad,MATCH(0,INDEX(COUNTIF(AG$7:AG66,Date_Ad),0,0),0))=0,"",INDEX(Date_Ad,MATCH(0,INDEX(COUNTIF(AG$7:AG66,Date_Ad),0,0),0))),"")</f>
        <v/>
      </c>
      <c r="AH67" s="45" t="str">
        <f t="shared" si="12"/>
        <v/>
      </c>
      <c r="AI67">
        <f t="shared" si="13"/>
        <v>0</v>
      </c>
      <c r="AJ67">
        <f>SUM(AI$8:AI67)</f>
        <v>38.5</v>
      </c>
      <c r="AK67">
        <f t="shared" si="14"/>
        <v>0</v>
      </c>
      <c r="AL67">
        <f>SUM(AK$8:AK67)</f>
        <v>16.5</v>
      </c>
      <c r="AN67" s="45" t="str" cm="1">
        <f t="array" ref="AN67">IFERROR(IF(INDEX(Date_Ch,MATCH(0,INDEX(COUNTIF(AN$7:AN66,Date_Ch),0,0),0))=0,"",INDEX(Date_Ch,MATCH(0,INDEX(COUNTIF(AN$7:AN66,Date_Ch),0,0),0))),"")</f>
        <v/>
      </c>
      <c r="AO67" s="45" t="str">
        <f t="shared" si="15"/>
        <v/>
      </c>
      <c r="AP67">
        <f t="shared" si="16"/>
        <v>0</v>
      </c>
      <c r="AQ67">
        <f>SUM(AP$8:AP67)</f>
        <v>63.5</v>
      </c>
      <c r="AR67">
        <f t="shared" si="17"/>
        <v>0</v>
      </c>
      <c r="AS67">
        <f>SUM(AR$8:AR67)</f>
        <v>11.5</v>
      </c>
    </row>
    <row r="68" spans="2:45" ht="15.75" x14ac:dyDescent="0.25">
      <c r="B68" s="4"/>
      <c r="C68" s="5"/>
      <c r="D68" s="5"/>
      <c r="E68" s="6"/>
      <c r="F68" s="98"/>
      <c r="G68" s="89"/>
      <c r="H68" s="78"/>
      <c r="I68" s="78"/>
      <c r="J68" s="78"/>
      <c r="K68" s="90"/>
      <c r="L68" s="46" t="str">
        <f t="shared" si="0"/>
        <v>0</v>
      </c>
      <c r="M68" s="47">
        <f t="shared" si="11"/>
        <v>0</v>
      </c>
      <c r="N68" s="48">
        <f t="shared" si="1"/>
        <v>0</v>
      </c>
      <c r="Q68" s="4"/>
      <c r="R68" s="5"/>
      <c r="S68" s="6"/>
      <c r="T68" s="6"/>
      <c r="U68" s="98"/>
      <c r="V68" s="89"/>
      <c r="W68" s="78"/>
      <c r="X68" s="78"/>
      <c r="Y68" s="78"/>
      <c r="Z68" s="90"/>
      <c r="AA68" s="49" t="str">
        <f t="shared" si="2"/>
        <v>0</v>
      </c>
      <c r="AB68" s="50">
        <f t="shared" si="3"/>
        <v>0</v>
      </c>
      <c r="AC68" s="48">
        <f t="shared" si="4"/>
        <v>0</v>
      </c>
      <c r="AG68" s="45" t="str" cm="1">
        <f t="array" ref="AG68">IFERROR(IF(INDEX(Date_Ad,MATCH(0,INDEX(COUNTIF(AG$7:AG67,Date_Ad),0,0),0))=0,"",INDEX(Date_Ad,MATCH(0,INDEX(COUNTIF(AG$7:AG67,Date_Ad),0,0),0))),"")</f>
        <v/>
      </c>
      <c r="AH68" s="45" t="str">
        <f t="shared" si="12"/>
        <v/>
      </c>
      <c r="AI68">
        <f t="shared" si="13"/>
        <v>0</v>
      </c>
      <c r="AJ68">
        <f>SUM(AI$8:AI68)</f>
        <v>38.5</v>
      </c>
      <c r="AK68">
        <f t="shared" si="14"/>
        <v>0</v>
      </c>
      <c r="AL68">
        <f>SUM(AK$8:AK68)</f>
        <v>16.5</v>
      </c>
      <c r="AN68" s="45" t="str" cm="1">
        <f t="array" ref="AN68">IFERROR(IF(INDEX(Date_Ch,MATCH(0,INDEX(COUNTIF(AN$7:AN67,Date_Ch),0,0),0))=0,"",INDEX(Date_Ch,MATCH(0,INDEX(COUNTIF(AN$7:AN67,Date_Ch),0,0),0))),"")</f>
        <v/>
      </c>
      <c r="AO68" s="45" t="str">
        <f t="shared" si="15"/>
        <v/>
      </c>
      <c r="AP68">
        <f t="shared" si="16"/>
        <v>0</v>
      </c>
      <c r="AQ68">
        <f>SUM(AP$8:AP68)</f>
        <v>63.5</v>
      </c>
      <c r="AR68">
        <f t="shared" si="17"/>
        <v>0</v>
      </c>
      <c r="AS68">
        <f>SUM(AR$8:AR68)</f>
        <v>11.5</v>
      </c>
    </row>
    <row r="69" spans="2:45" ht="15.75" x14ac:dyDescent="0.25">
      <c r="B69" s="4"/>
      <c r="C69" s="5"/>
      <c r="D69" s="5"/>
      <c r="E69" s="6"/>
      <c r="F69" s="98"/>
      <c r="G69" s="89"/>
      <c r="H69" s="78"/>
      <c r="I69" s="78"/>
      <c r="J69" s="78"/>
      <c r="K69" s="90"/>
      <c r="L69" s="46" t="str">
        <f t="shared" si="0"/>
        <v>0</v>
      </c>
      <c r="M69" s="47">
        <f t="shared" si="11"/>
        <v>0</v>
      </c>
      <c r="N69" s="48">
        <f t="shared" si="1"/>
        <v>0</v>
      </c>
      <c r="Q69" s="4"/>
      <c r="R69" s="5"/>
      <c r="S69" s="6"/>
      <c r="T69" s="6"/>
      <c r="U69" s="98"/>
      <c r="V69" s="89"/>
      <c r="W69" s="78"/>
      <c r="X69" s="78"/>
      <c r="Y69" s="78"/>
      <c r="Z69" s="90"/>
      <c r="AA69" s="49" t="str">
        <f t="shared" si="2"/>
        <v>0</v>
      </c>
      <c r="AB69" s="50">
        <f t="shared" si="3"/>
        <v>0</v>
      </c>
      <c r="AC69" s="48">
        <f t="shared" si="4"/>
        <v>0</v>
      </c>
      <c r="AG69" s="45" t="str" cm="1">
        <f t="array" ref="AG69">IFERROR(IF(INDEX(Date_Ad,MATCH(0,INDEX(COUNTIF(AG$7:AG68,Date_Ad),0,0),0))=0,"",INDEX(Date_Ad,MATCH(0,INDEX(COUNTIF(AG$7:AG68,Date_Ad),0,0),0))),"")</f>
        <v/>
      </c>
      <c r="AH69" s="45" t="str">
        <f t="shared" si="12"/>
        <v/>
      </c>
      <c r="AI69">
        <f t="shared" si="13"/>
        <v>0</v>
      </c>
      <c r="AJ69">
        <f>SUM(AI$8:AI69)</f>
        <v>38.5</v>
      </c>
      <c r="AK69">
        <f t="shared" si="14"/>
        <v>0</v>
      </c>
      <c r="AL69">
        <f>SUM(AK$8:AK69)</f>
        <v>16.5</v>
      </c>
      <c r="AN69" s="45" t="str" cm="1">
        <f t="array" ref="AN69">IFERROR(IF(INDEX(Date_Ch,MATCH(0,INDEX(COUNTIF(AN$7:AN68,Date_Ch),0,0),0))=0,"",INDEX(Date_Ch,MATCH(0,INDEX(COUNTIF(AN$7:AN68,Date_Ch),0,0),0))),"")</f>
        <v/>
      </c>
      <c r="AO69" s="45" t="str">
        <f t="shared" si="15"/>
        <v/>
      </c>
      <c r="AP69">
        <f t="shared" si="16"/>
        <v>0</v>
      </c>
      <c r="AQ69">
        <f>SUM(AP$8:AP69)</f>
        <v>63.5</v>
      </c>
      <c r="AR69">
        <f t="shared" si="17"/>
        <v>0</v>
      </c>
      <c r="AS69">
        <f>SUM(AR$8:AR69)</f>
        <v>11.5</v>
      </c>
    </row>
    <row r="70" spans="2:45" ht="15.75" x14ac:dyDescent="0.25">
      <c r="B70" s="4"/>
      <c r="C70" s="5"/>
      <c r="D70" s="5"/>
      <c r="E70" s="6"/>
      <c r="F70" s="98"/>
      <c r="G70" s="89"/>
      <c r="H70" s="78"/>
      <c r="I70" s="78"/>
      <c r="J70" s="78"/>
      <c r="K70" s="90"/>
      <c r="L70" s="46" t="str">
        <f t="shared" si="0"/>
        <v>0</v>
      </c>
      <c r="M70" s="47">
        <f t="shared" si="11"/>
        <v>0</v>
      </c>
      <c r="N70" s="48">
        <f t="shared" si="1"/>
        <v>0</v>
      </c>
      <c r="Q70" s="4"/>
      <c r="R70" s="5"/>
      <c r="S70" s="6"/>
      <c r="T70" s="6"/>
      <c r="U70" s="98"/>
      <c r="V70" s="89"/>
      <c r="W70" s="78"/>
      <c r="X70" s="78"/>
      <c r="Y70" s="78"/>
      <c r="Z70" s="90"/>
      <c r="AA70" s="49" t="str">
        <f t="shared" si="2"/>
        <v>0</v>
      </c>
      <c r="AB70" s="50">
        <f t="shared" si="3"/>
        <v>0</v>
      </c>
      <c r="AC70" s="48">
        <f t="shared" si="4"/>
        <v>0</v>
      </c>
      <c r="AG70" s="45" t="str" cm="1">
        <f t="array" ref="AG70">IFERROR(IF(INDEX(Date_Ad,MATCH(0,INDEX(COUNTIF(AG$7:AG69,Date_Ad),0,0),0))=0,"",INDEX(Date_Ad,MATCH(0,INDEX(COUNTIF(AG$7:AG69,Date_Ad),0,0),0))),"")</f>
        <v/>
      </c>
      <c r="AH70" s="45" t="str">
        <f t="shared" si="12"/>
        <v/>
      </c>
      <c r="AI70">
        <f t="shared" si="13"/>
        <v>0</v>
      </c>
      <c r="AJ70">
        <f>SUM(AI$8:AI70)</f>
        <v>38.5</v>
      </c>
      <c r="AK70">
        <f t="shared" si="14"/>
        <v>0</v>
      </c>
      <c r="AL70">
        <f>SUM(AK$8:AK70)</f>
        <v>16.5</v>
      </c>
      <c r="AN70" s="45" t="str" cm="1">
        <f t="array" ref="AN70">IFERROR(IF(INDEX(Date_Ch,MATCH(0,INDEX(COUNTIF(AN$7:AN69,Date_Ch),0,0),0))=0,"",INDEX(Date_Ch,MATCH(0,INDEX(COUNTIF(AN$7:AN69,Date_Ch),0,0),0))),"")</f>
        <v/>
      </c>
      <c r="AO70" s="45" t="str">
        <f t="shared" si="15"/>
        <v/>
      </c>
      <c r="AP70">
        <f t="shared" si="16"/>
        <v>0</v>
      </c>
      <c r="AQ70">
        <f>SUM(AP$8:AP70)</f>
        <v>63.5</v>
      </c>
      <c r="AR70">
        <f t="shared" si="17"/>
        <v>0</v>
      </c>
      <c r="AS70">
        <f>SUM(AR$8:AR70)</f>
        <v>11.5</v>
      </c>
    </row>
    <row r="71" spans="2:45" ht="15.75" x14ac:dyDescent="0.25">
      <c r="B71" s="4"/>
      <c r="C71" s="5"/>
      <c r="D71" s="5"/>
      <c r="E71" s="6"/>
      <c r="F71" s="98"/>
      <c r="G71" s="89"/>
      <c r="H71" s="78"/>
      <c r="I71" s="78"/>
      <c r="J71" s="78"/>
      <c r="K71" s="90"/>
      <c r="L71" s="46" t="str">
        <f t="shared" si="0"/>
        <v>0</v>
      </c>
      <c r="M71" s="47">
        <f t="shared" si="11"/>
        <v>0</v>
      </c>
      <c r="N71" s="48">
        <f t="shared" si="1"/>
        <v>0</v>
      </c>
      <c r="Q71" s="4"/>
      <c r="R71" s="5"/>
      <c r="S71" s="6"/>
      <c r="T71" s="6"/>
      <c r="U71" s="98"/>
      <c r="V71" s="89"/>
      <c r="W71" s="78"/>
      <c r="X71" s="78"/>
      <c r="Y71" s="78"/>
      <c r="Z71" s="90"/>
      <c r="AA71" s="49" t="str">
        <f t="shared" si="2"/>
        <v>0</v>
      </c>
      <c r="AB71" s="50">
        <f t="shared" si="3"/>
        <v>0</v>
      </c>
      <c r="AC71" s="48">
        <f t="shared" si="4"/>
        <v>0</v>
      </c>
      <c r="AG71" s="45" t="str" cm="1">
        <f t="array" ref="AG71">IFERROR(IF(INDEX(Date_Ad,MATCH(0,INDEX(COUNTIF(AG$7:AG70,Date_Ad),0,0),0))=0,"",INDEX(Date_Ad,MATCH(0,INDEX(COUNTIF(AG$7:AG70,Date_Ad),0,0),0))),"")</f>
        <v/>
      </c>
      <c r="AH71" s="45" t="str">
        <f t="shared" si="12"/>
        <v/>
      </c>
      <c r="AI71">
        <f t="shared" si="13"/>
        <v>0</v>
      </c>
      <c r="AJ71">
        <f>SUM(AI$8:AI71)</f>
        <v>38.5</v>
      </c>
      <c r="AK71">
        <f t="shared" si="14"/>
        <v>0</v>
      </c>
      <c r="AL71">
        <f>SUM(AK$8:AK71)</f>
        <v>16.5</v>
      </c>
      <c r="AN71" s="45" t="str" cm="1">
        <f t="array" ref="AN71">IFERROR(IF(INDEX(Date_Ch,MATCH(0,INDEX(COUNTIF(AN$7:AN70,Date_Ch),0,0),0))=0,"",INDEX(Date_Ch,MATCH(0,INDEX(COUNTIF(AN$7:AN70,Date_Ch),0,0),0))),"")</f>
        <v/>
      </c>
      <c r="AO71" s="45" t="str">
        <f t="shared" si="15"/>
        <v/>
      </c>
      <c r="AP71">
        <f t="shared" si="16"/>
        <v>0</v>
      </c>
      <c r="AQ71">
        <f>SUM(AP$8:AP71)</f>
        <v>63.5</v>
      </c>
      <c r="AR71">
        <f t="shared" si="17"/>
        <v>0</v>
      </c>
      <c r="AS71">
        <f>SUM(AR$8:AR71)</f>
        <v>11.5</v>
      </c>
    </row>
    <row r="72" spans="2:45" ht="15.75" x14ac:dyDescent="0.25">
      <c r="B72" s="4"/>
      <c r="C72" s="5"/>
      <c r="D72" s="5"/>
      <c r="E72" s="6"/>
      <c r="F72" s="98"/>
      <c r="G72" s="89"/>
      <c r="H72" s="78"/>
      <c r="I72" s="78"/>
      <c r="J72" s="78"/>
      <c r="K72" s="90"/>
      <c r="L72" s="46" t="str">
        <f t="shared" ref="L72:L135" si="18">IF(B72&gt;N$5,"1","0")</f>
        <v>0</v>
      </c>
      <c r="M72" s="47">
        <f t="shared" si="11"/>
        <v>0</v>
      </c>
      <c r="N72" s="48">
        <f t="shared" ref="N72:N135" si="19">L72*F72</f>
        <v>0</v>
      </c>
      <c r="Q72" s="4"/>
      <c r="R72" s="5"/>
      <c r="S72" s="6"/>
      <c r="T72" s="6"/>
      <c r="U72" s="98"/>
      <c r="V72" s="89"/>
      <c r="W72" s="78"/>
      <c r="X72" s="78"/>
      <c r="Y72" s="78"/>
      <c r="Z72" s="90"/>
      <c r="AA72" s="49" t="str">
        <f t="shared" ref="AA72:AA135" si="20">IF(Q72&gt;AC$5,"1","0")</f>
        <v>0</v>
      </c>
      <c r="AB72" s="50">
        <f t="shared" ref="AB72:AB135" si="21">IF(R72="Participatory",AC72,0)</f>
        <v>0</v>
      </c>
      <c r="AC72" s="48">
        <f t="shared" ref="AC72:AC135" si="22">AA72*U72</f>
        <v>0</v>
      </c>
      <c r="AG72" s="45" t="str" cm="1">
        <f t="array" ref="AG72">IFERROR(IF(INDEX(Date_Ad,MATCH(0,INDEX(COUNTIF(AG$7:AG71,Date_Ad),0,0),0))=0,"",INDEX(Date_Ad,MATCH(0,INDEX(COUNTIF(AG$7:AG71,Date_Ad),0,0),0))),"")</f>
        <v/>
      </c>
      <c r="AH72" s="45" t="str">
        <f t="shared" ref="AH72:AH103" si="23">IFERROR(LARGE(Date_Ad_Unique,ROW()-7),"")</f>
        <v/>
      </c>
      <c r="AI72">
        <f t="shared" ref="AI72:AI103" si="24">SUMIFS(Time_Ad,Date_Ad,$AH72)</f>
        <v>0</v>
      </c>
      <c r="AJ72">
        <f>SUM(AI$8:AI72)</f>
        <v>38.5</v>
      </c>
      <c r="AK72">
        <f t="shared" ref="AK72:AK103" si="25">SUMIFS(Time_Ad,Date_Ad,$AH72,Part_Ad,"Participatory")</f>
        <v>0</v>
      </c>
      <c r="AL72">
        <f>SUM(AK$8:AK72)</f>
        <v>16.5</v>
      </c>
      <c r="AN72" s="45" t="str" cm="1">
        <f t="array" ref="AN72">IFERROR(IF(INDEX(Date_Ch,MATCH(0,INDEX(COUNTIF(AN$7:AN71,Date_Ch),0,0),0))=0,"",INDEX(Date_Ch,MATCH(0,INDEX(COUNTIF(AN$7:AN71,Date_Ch),0,0),0))),"")</f>
        <v/>
      </c>
      <c r="AO72" s="45" t="str">
        <f t="shared" ref="AO72:AO103" si="26">IFERROR(LARGE(Date_Ch_Unique,ROW()-7),"")</f>
        <v/>
      </c>
      <c r="AP72">
        <f t="shared" ref="AP72:AP103" si="27">SUMIFS(Time_Ch,Date_Ch,$AO72)</f>
        <v>0</v>
      </c>
      <c r="AQ72">
        <f>SUM(AP$8:AP72)</f>
        <v>63.5</v>
      </c>
      <c r="AR72">
        <f t="shared" ref="AR72:AR103" si="28">SUMIFS(Time_Ch,Date_Ch,$AO72,Part_Ch,"Participatory")</f>
        <v>0</v>
      </c>
      <c r="AS72">
        <f>SUM(AR$8:AR72)</f>
        <v>11.5</v>
      </c>
    </row>
    <row r="73" spans="2:45" ht="15.75" x14ac:dyDescent="0.25">
      <c r="B73" s="4"/>
      <c r="C73" s="5"/>
      <c r="D73" s="5"/>
      <c r="E73" s="6"/>
      <c r="F73" s="98"/>
      <c r="G73" s="89"/>
      <c r="H73" s="78"/>
      <c r="I73" s="78"/>
      <c r="J73" s="78"/>
      <c r="K73" s="90"/>
      <c r="L73" s="46" t="str">
        <f t="shared" si="18"/>
        <v>0</v>
      </c>
      <c r="M73" s="47">
        <f t="shared" si="11"/>
        <v>0</v>
      </c>
      <c r="N73" s="48">
        <f t="shared" si="19"/>
        <v>0</v>
      </c>
      <c r="Q73" s="4"/>
      <c r="R73" s="5"/>
      <c r="S73" s="6"/>
      <c r="T73" s="6"/>
      <c r="U73" s="98"/>
      <c r="V73" s="89"/>
      <c r="W73" s="78"/>
      <c r="X73" s="78"/>
      <c r="Y73" s="78"/>
      <c r="Z73" s="90"/>
      <c r="AA73" s="49" t="str">
        <f t="shared" si="20"/>
        <v>0</v>
      </c>
      <c r="AB73" s="50">
        <f t="shared" si="21"/>
        <v>0</v>
      </c>
      <c r="AC73" s="48">
        <f t="shared" si="22"/>
        <v>0</v>
      </c>
      <c r="AG73" s="45" t="str" cm="1">
        <f t="array" ref="AG73">IFERROR(IF(INDEX(Date_Ad,MATCH(0,INDEX(COUNTIF(AG$7:AG72,Date_Ad),0,0),0))=0,"",INDEX(Date_Ad,MATCH(0,INDEX(COUNTIF(AG$7:AG72,Date_Ad),0,0),0))),"")</f>
        <v/>
      </c>
      <c r="AH73" s="45" t="str">
        <f t="shared" si="23"/>
        <v/>
      </c>
      <c r="AI73">
        <f t="shared" si="24"/>
        <v>0</v>
      </c>
      <c r="AJ73">
        <f>SUM(AI$8:AI73)</f>
        <v>38.5</v>
      </c>
      <c r="AK73">
        <f t="shared" si="25"/>
        <v>0</v>
      </c>
      <c r="AL73">
        <f>SUM(AK$8:AK73)</f>
        <v>16.5</v>
      </c>
      <c r="AN73" s="45" t="str" cm="1">
        <f t="array" ref="AN73">IFERROR(IF(INDEX(Date_Ch,MATCH(0,INDEX(COUNTIF(AN$7:AN72,Date_Ch),0,0),0))=0,"",INDEX(Date_Ch,MATCH(0,INDEX(COUNTIF(AN$7:AN72,Date_Ch),0,0),0))),"")</f>
        <v/>
      </c>
      <c r="AO73" s="45" t="str">
        <f t="shared" si="26"/>
        <v/>
      </c>
      <c r="AP73">
        <f t="shared" si="27"/>
        <v>0</v>
      </c>
      <c r="AQ73">
        <f>SUM(AP$8:AP73)</f>
        <v>63.5</v>
      </c>
      <c r="AR73">
        <f t="shared" si="28"/>
        <v>0</v>
      </c>
      <c r="AS73">
        <f>SUM(AR$8:AR73)</f>
        <v>11.5</v>
      </c>
    </row>
    <row r="74" spans="2:45" ht="15.75" x14ac:dyDescent="0.25">
      <c r="B74" s="4"/>
      <c r="C74" s="5"/>
      <c r="D74" s="5"/>
      <c r="E74" s="6"/>
      <c r="F74" s="98"/>
      <c r="G74" s="89"/>
      <c r="H74" s="78"/>
      <c r="I74" s="78"/>
      <c r="J74" s="78"/>
      <c r="K74" s="90"/>
      <c r="L74" s="46" t="str">
        <f t="shared" si="18"/>
        <v>0</v>
      </c>
      <c r="M74" s="47">
        <f t="shared" ref="M74:M137" si="29">IF(C74="Participatory",N74,0)</f>
        <v>0</v>
      </c>
      <c r="N74" s="48">
        <f t="shared" si="19"/>
        <v>0</v>
      </c>
      <c r="Q74" s="4"/>
      <c r="R74" s="5"/>
      <c r="S74" s="6"/>
      <c r="T74" s="6"/>
      <c r="U74" s="98"/>
      <c r="V74" s="89"/>
      <c r="W74" s="78"/>
      <c r="X74" s="78"/>
      <c r="Y74" s="78"/>
      <c r="Z74" s="90"/>
      <c r="AA74" s="49" t="str">
        <f t="shared" si="20"/>
        <v>0</v>
      </c>
      <c r="AB74" s="50">
        <f t="shared" si="21"/>
        <v>0</v>
      </c>
      <c r="AC74" s="48">
        <f t="shared" si="22"/>
        <v>0</v>
      </c>
      <c r="AG74" s="45" t="str" cm="1">
        <f t="array" ref="AG74">IFERROR(IF(INDEX(Date_Ad,MATCH(0,INDEX(COUNTIF(AG$7:AG73,Date_Ad),0,0),0))=0,"",INDEX(Date_Ad,MATCH(0,INDEX(COUNTIF(AG$7:AG73,Date_Ad),0,0),0))),"")</f>
        <v/>
      </c>
      <c r="AH74" s="45" t="str">
        <f t="shared" si="23"/>
        <v/>
      </c>
      <c r="AI74">
        <f t="shared" si="24"/>
        <v>0</v>
      </c>
      <c r="AJ74">
        <f>SUM(AI$8:AI74)</f>
        <v>38.5</v>
      </c>
      <c r="AK74">
        <f t="shared" si="25"/>
        <v>0</v>
      </c>
      <c r="AL74">
        <f>SUM(AK$8:AK74)</f>
        <v>16.5</v>
      </c>
      <c r="AN74" s="45" t="str" cm="1">
        <f t="array" ref="AN74">IFERROR(IF(INDEX(Date_Ch,MATCH(0,INDEX(COUNTIF(AN$7:AN73,Date_Ch),0,0),0))=0,"",INDEX(Date_Ch,MATCH(0,INDEX(COUNTIF(AN$7:AN73,Date_Ch),0,0),0))),"")</f>
        <v/>
      </c>
      <c r="AO74" s="45" t="str">
        <f t="shared" si="26"/>
        <v/>
      </c>
      <c r="AP74">
        <f t="shared" si="27"/>
        <v>0</v>
      </c>
      <c r="AQ74">
        <f>SUM(AP$8:AP74)</f>
        <v>63.5</v>
      </c>
      <c r="AR74">
        <f t="shared" si="28"/>
        <v>0</v>
      </c>
      <c r="AS74">
        <f>SUM(AR$8:AR74)</f>
        <v>11.5</v>
      </c>
    </row>
    <row r="75" spans="2:45" ht="15.75" x14ac:dyDescent="0.25">
      <c r="B75" s="4"/>
      <c r="C75" s="5"/>
      <c r="D75" s="5"/>
      <c r="E75" s="6"/>
      <c r="F75" s="98"/>
      <c r="G75" s="89"/>
      <c r="H75" s="78"/>
      <c r="I75" s="78"/>
      <c r="J75" s="78"/>
      <c r="K75" s="90"/>
      <c r="L75" s="46" t="str">
        <f t="shared" si="18"/>
        <v>0</v>
      </c>
      <c r="M75" s="47">
        <f t="shared" si="29"/>
        <v>0</v>
      </c>
      <c r="N75" s="48">
        <f t="shared" si="19"/>
        <v>0</v>
      </c>
      <c r="Q75" s="4"/>
      <c r="R75" s="5"/>
      <c r="S75" s="6"/>
      <c r="T75" s="6"/>
      <c r="U75" s="98"/>
      <c r="V75" s="89"/>
      <c r="W75" s="78"/>
      <c r="X75" s="78"/>
      <c r="Y75" s="78"/>
      <c r="Z75" s="90"/>
      <c r="AA75" s="49" t="str">
        <f t="shared" si="20"/>
        <v>0</v>
      </c>
      <c r="AB75" s="50">
        <f t="shared" si="21"/>
        <v>0</v>
      </c>
      <c r="AC75" s="48">
        <f t="shared" si="22"/>
        <v>0</v>
      </c>
      <c r="AG75" s="45" t="str" cm="1">
        <f t="array" ref="AG75">IFERROR(IF(INDEX(Date_Ad,MATCH(0,INDEX(COUNTIF(AG$7:AG74,Date_Ad),0,0),0))=0,"",INDEX(Date_Ad,MATCH(0,INDEX(COUNTIF(AG$7:AG74,Date_Ad),0,0),0))),"")</f>
        <v/>
      </c>
      <c r="AH75" s="45" t="str">
        <f t="shared" si="23"/>
        <v/>
      </c>
      <c r="AI75">
        <f t="shared" si="24"/>
        <v>0</v>
      </c>
      <c r="AJ75">
        <f>SUM(AI$8:AI75)</f>
        <v>38.5</v>
      </c>
      <c r="AK75">
        <f t="shared" si="25"/>
        <v>0</v>
      </c>
      <c r="AL75">
        <f>SUM(AK$8:AK75)</f>
        <v>16.5</v>
      </c>
      <c r="AN75" s="45" t="str" cm="1">
        <f t="array" ref="AN75">IFERROR(IF(INDEX(Date_Ch,MATCH(0,INDEX(COUNTIF(AN$7:AN74,Date_Ch),0,0),0))=0,"",INDEX(Date_Ch,MATCH(0,INDEX(COUNTIF(AN$7:AN74,Date_Ch),0,0),0))),"")</f>
        <v/>
      </c>
      <c r="AO75" s="45" t="str">
        <f t="shared" si="26"/>
        <v/>
      </c>
      <c r="AP75">
        <f t="shared" si="27"/>
        <v>0</v>
      </c>
      <c r="AQ75">
        <f>SUM(AP$8:AP75)</f>
        <v>63.5</v>
      </c>
      <c r="AR75">
        <f t="shared" si="28"/>
        <v>0</v>
      </c>
      <c r="AS75">
        <f>SUM(AR$8:AR75)</f>
        <v>11.5</v>
      </c>
    </row>
    <row r="76" spans="2:45" ht="15.75" x14ac:dyDescent="0.25">
      <c r="B76" s="4"/>
      <c r="C76" s="5"/>
      <c r="D76" s="5"/>
      <c r="E76" s="6"/>
      <c r="F76" s="98"/>
      <c r="G76" s="89"/>
      <c r="H76" s="78"/>
      <c r="I76" s="78"/>
      <c r="J76" s="78"/>
      <c r="K76" s="90"/>
      <c r="L76" s="46" t="str">
        <f t="shared" si="18"/>
        <v>0</v>
      </c>
      <c r="M76" s="47">
        <f t="shared" si="29"/>
        <v>0</v>
      </c>
      <c r="N76" s="48">
        <f t="shared" si="19"/>
        <v>0</v>
      </c>
      <c r="Q76" s="4"/>
      <c r="R76" s="5"/>
      <c r="S76" s="6"/>
      <c r="T76" s="6"/>
      <c r="U76" s="98"/>
      <c r="V76" s="89"/>
      <c r="W76" s="78"/>
      <c r="X76" s="78"/>
      <c r="Y76" s="78"/>
      <c r="Z76" s="90"/>
      <c r="AA76" s="49" t="str">
        <f t="shared" si="20"/>
        <v>0</v>
      </c>
      <c r="AB76" s="50">
        <f t="shared" si="21"/>
        <v>0</v>
      </c>
      <c r="AC76" s="48">
        <f t="shared" si="22"/>
        <v>0</v>
      </c>
      <c r="AG76" s="45" t="str" cm="1">
        <f t="array" ref="AG76">IFERROR(IF(INDEX(Date_Ad,MATCH(0,INDEX(COUNTIF(AG$7:AG75,Date_Ad),0,0),0))=0,"",INDEX(Date_Ad,MATCH(0,INDEX(COUNTIF(AG$7:AG75,Date_Ad),0,0),0))),"")</f>
        <v/>
      </c>
      <c r="AH76" s="45" t="str">
        <f t="shared" si="23"/>
        <v/>
      </c>
      <c r="AI76">
        <f t="shared" si="24"/>
        <v>0</v>
      </c>
      <c r="AJ76">
        <f>SUM(AI$8:AI76)</f>
        <v>38.5</v>
      </c>
      <c r="AK76">
        <f t="shared" si="25"/>
        <v>0</v>
      </c>
      <c r="AL76">
        <f>SUM(AK$8:AK76)</f>
        <v>16.5</v>
      </c>
      <c r="AN76" s="45" t="str" cm="1">
        <f t="array" ref="AN76">IFERROR(IF(INDEX(Date_Ch,MATCH(0,INDEX(COUNTIF(AN$7:AN75,Date_Ch),0,0),0))=0,"",INDEX(Date_Ch,MATCH(0,INDEX(COUNTIF(AN$7:AN75,Date_Ch),0,0),0))),"")</f>
        <v/>
      </c>
      <c r="AO76" s="45" t="str">
        <f t="shared" si="26"/>
        <v/>
      </c>
      <c r="AP76">
        <f t="shared" si="27"/>
        <v>0</v>
      </c>
      <c r="AQ76">
        <f>SUM(AP$8:AP76)</f>
        <v>63.5</v>
      </c>
      <c r="AR76">
        <f t="shared" si="28"/>
        <v>0</v>
      </c>
      <c r="AS76">
        <f>SUM(AR$8:AR76)</f>
        <v>11.5</v>
      </c>
    </row>
    <row r="77" spans="2:45" ht="15.75" x14ac:dyDescent="0.25">
      <c r="B77" s="4"/>
      <c r="C77" s="5"/>
      <c r="D77" s="5"/>
      <c r="E77" s="6"/>
      <c r="F77" s="98"/>
      <c r="G77" s="89"/>
      <c r="H77" s="78"/>
      <c r="I77" s="78"/>
      <c r="J77" s="78"/>
      <c r="K77" s="90"/>
      <c r="L77" s="46" t="str">
        <f t="shared" si="18"/>
        <v>0</v>
      </c>
      <c r="M77" s="47">
        <f t="shared" si="29"/>
        <v>0</v>
      </c>
      <c r="N77" s="48">
        <f t="shared" si="19"/>
        <v>0</v>
      </c>
      <c r="Q77" s="4"/>
      <c r="R77" s="5"/>
      <c r="S77" s="6"/>
      <c r="T77" s="6"/>
      <c r="U77" s="98"/>
      <c r="V77" s="89"/>
      <c r="W77" s="78"/>
      <c r="X77" s="78"/>
      <c r="Y77" s="78"/>
      <c r="Z77" s="90"/>
      <c r="AA77" s="49" t="str">
        <f t="shared" si="20"/>
        <v>0</v>
      </c>
      <c r="AB77" s="50">
        <f t="shared" si="21"/>
        <v>0</v>
      </c>
      <c r="AC77" s="48">
        <f t="shared" si="22"/>
        <v>0</v>
      </c>
      <c r="AG77" s="45" t="str" cm="1">
        <f t="array" ref="AG77">IFERROR(IF(INDEX(Date_Ad,MATCH(0,INDEX(COUNTIF(AG$7:AG76,Date_Ad),0,0),0))=0,"",INDEX(Date_Ad,MATCH(0,INDEX(COUNTIF(AG$7:AG76,Date_Ad),0,0),0))),"")</f>
        <v/>
      </c>
      <c r="AH77" s="45" t="str">
        <f t="shared" si="23"/>
        <v/>
      </c>
      <c r="AI77">
        <f t="shared" si="24"/>
        <v>0</v>
      </c>
      <c r="AJ77">
        <f>SUM(AI$8:AI77)</f>
        <v>38.5</v>
      </c>
      <c r="AK77">
        <f t="shared" si="25"/>
        <v>0</v>
      </c>
      <c r="AL77">
        <f>SUM(AK$8:AK77)</f>
        <v>16.5</v>
      </c>
      <c r="AN77" s="45" t="str" cm="1">
        <f t="array" ref="AN77">IFERROR(IF(INDEX(Date_Ch,MATCH(0,INDEX(COUNTIF(AN$7:AN76,Date_Ch),0,0),0))=0,"",INDEX(Date_Ch,MATCH(0,INDEX(COUNTIF(AN$7:AN76,Date_Ch),0,0),0))),"")</f>
        <v/>
      </c>
      <c r="AO77" s="45" t="str">
        <f t="shared" si="26"/>
        <v/>
      </c>
      <c r="AP77">
        <f t="shared" si="27"/>
        <v>0</v>
      </c>
      <c r="AQ77">
        <f>SUM(AP$8:AP77)</f>
        <v>63.5</v>
      </c>
      <c r="AR77">
        <f t="shared" si="28"/>
        <v>0</v>
      </c>
      <c r="AS77">
        <f>SUM(AR$8:AR77)</f>
        <v>11.5</v>
      </c>
    </row>
    <row r="78" spans="2:45" ht="15.75" x14ac:dyDescent="0.25">
      <c r="B78" s="4"/>
      <c r="C78" s="5"/>
      <c r="D78" s="5"/>
      <c r="E78" s="6"/>
      <c r="F78" s="98"/>
      <c r="G78" s="89"/>
      <c r="H78" s="78"/>
      <c r="I78" s="78"/>
      <c r="J78" s="78"/>
      <c r="K78" s="90"/>
      <c r="L78" s="46" t="str">
        <f t="shared" si="18"/>
        <v>0</v>
      </c>
      <c r="M78" s="47">
        <f t="shared" si="29"/>
        <v>0</v>
      </c>
      <c r="N78" s="48">
        <f t="shared" si="19"/>
        <v>0</v>
      </c>
      <c r="Q78" s="4"/>
      <c r="R78" s="5"/>
      <c r="S78" s="6"/>
      <c r="T78" s="6"/>
      <c r="U78" s="98"/>
      <c r="V78" s="89"/>
      <c r="W78" s="78"/>
      <c r="X78" s="78"/>
      <c r="Y78" s="78"/>
      <c r="Z78" s="90"/>
      <c r="AA78" s="49" t="str">
        <f t="shared" si="20"/>
        <v>0</v>
      </c>
      <c r="AB78" s="50">
        <f t="shared" si="21"/>
        <v>0</v>
      </c>
      <c r="AC78" s="48">
        <f t="shared" si="22"/>
        <v>0</v>
      </c>
      <c r="AG78" s="45" t="str" cm="1">
        <f t="array" ref="AG78">IFERROR(IF(INDEX(Date_Ad,MATCH(0,INDEX(COUNTIF(AG$7:AG77,Date_Ad),0,0),0))=0,"",INDEX(Date_Ad,MATCH(0,INDEX(COUNTIF(AG$7:AG77,Date_Ad),0,0),0))),"")</f>
        <v/>
      </c>
      <c r="AH78" s="45" t="str">
        <f t="shared" si="23"/>
        <v/>
      </c>
      <c r="AI78">
        <f t="shared" si="24"/>
        <v>0</v>
      </c>
      <c r="AJ78">
        <f>SUM(AI$8:AI78)</f>
        <v>38.5</v>
      </c>
      <c r="AK78">
        <f t="shared" si="25"/>
        <v>0</v>
      </c>
      <c r="AL78">
        <f>SUM(AK$8:AK78)</f>
        <v>16.5</v>
      </c>
      <c r="AN78" s="45" t="str" cm="1">
        <f t="array" ref="AN78">IFERROR(IF(INDEX(Date_Ch,MATCH(0,INDEX(COUNTIF(AN$7:AN77,Date_Ch),0,0),0))=0,"",INDEX(Date_Ch,MATCH(0,INDEX(COUNTIF(AN$7:AN77,Date_Ch),0,0),0))),"")</f>
        <v/>
      </c>
      <c r="AO78" s="45" t="str">
        <f t="shared" si="26"/>
        <v/>
      </c>
      <c r="AP78">
        <f t="shared" si="27"/>
        <v>0</v>
      </c>
      <c r="AQ78">
        <f>SUM(AP$8:AP78)</f>
        <v>63.5</v>
      </c>
      <c r="AR78">
        <f t="shared" si="28"/>
        <v>0</v>
      </c>
      <c r="AS78">
        <f>SUM(AR$8:AR78)</f>
        <v>11.5</v>
      </c>
    </row>
    <row r="79" spans="2:45" ht="15.75" x14ac:dyDescent="0.25">
      <c r="B79" s="4"/>
      <c r="C79" s="5"/>
      <c r="D79" s="5"/>
      <c r="E79" s="6"/>
      <c r="F79" s="98"/>
      <c r="G79" s="89"/>
      <c r="H79" s="78"/>
      <c r="I79" s="78"/>
      <c r="J79" s="78"/>
      <c r="K79" s="90"/>
      <c r="L79" s="46" t="str">
        <f t="shared" si="18"/>
        <v>0</v>
      </c>
      <c r="M79" s="47">
        <f t="shared" si="29"/>
        <v>0</v>
      </c>
      <c r="N79" s="48">
        <f t="shared" si="19"/>
        <v>0</v>
      </c>
      <c r="Q79" s="4"/>
      <c r="R79" s="5"/>
      <c r="S79" s="6"/>
      <c r="T79" s="6"/>
      <c r="U79" s="98"/>
      <c r="V79" s="89"/>
      <c r="W79" s="78"/>
      <c r="X79" s="78"/>
      <c r="Y79" s="78"/>
      <c r="Z79" s="90"/>
      <c r="AA79" s="49" t="str">
        <f t="shared" si="20"/>
        <v>0</v>
      </c>
      <c r="AB79" s="50">
        <f t="shared" si="21"/>
        <v>0</v>
      </c>
      <c r="AC79" s="48">
        <f t="shared" si="22"/>
        <v>0</v>
      </c>
      <c r="AG79" s="45" t="str" cm="1">
        <f t="array" ref="AG79">IFERROR(IF(INDEX(Date_Ad,MATCH(0,INDEX(COUNTIF(AG$7:AG78,Date_Ad),0,0),0))=0,"",INDEX(Date_Ad,MATCH(0,INDEX(COUNTIF(AG$7:AG78,Date_Ad),0,0),0))),"")</f>
        <v/>
      </c>
      <c r="AH79" s="45" t="str">
        <f t="shared" si="23"/>
        <v/>
      </c>
      <c r="AI79">
        <f t="shared" si="24"/>
        <v>0</v>
      </c>
      <c r="AJ79">
        <f>SUM(AI$8:AI79)</f>
        <v>38.5</v>
      </c>
      <c r="AK79">
        <f t="shared" si="25"/>
        <v>0</v>
      </c>
      <c r="AL79">
        <f>SUM(AK$8:AK79)</f>
        <v>16.5</v>
      </c>
      <c r="AN79" s="45" t="str" cm="1">
        <f t="array" ref="AN79">IFERROR(IF(INDEX(Date_Ch,MATCH(0,INDEX(COUNTIF(AN$7:AN78,Date_Ch),0,0),0))=0,"",INDEX(Date_Ch,MATCH(0,INDEX(COUNTIF(AN$7:AN78,Date_Ch),0,0),0))),"")</f>
        <v/>
      </c>
      <c r="AO79" s="45" t="str">
        <f t="shared" si="26"/>
        <v/>
      </c>
      <c r="AP79">
        <f t="shared" si="27"/>
        <v>0</v>
      </c>
      <c r="AQ79">
        <f>SUM(AP$8:AP79)</f>
        <v>63.5</v>
      </c>
      <c r="AR79">
        <f t="shared" si="28"/>
        <v>0</v>
      </c>
      <c r="AS79">
        <f>SUM(AR$8:AR79)</f>
        <v>11.5</v>
      </c>
    </row>
    <row r="80" spans="2:45" ht="15.75" x14ac:dyDescent="0.25">
      <c r="B80" s="4"/>
      <c r="C80" s="5"/>
      <c r="D80" s="5"/>
      <c r="E80" s="6"/>
      <c r="F80" s="98"/>
      <c r="G80" s="89"/>
      <c r="H80" s="78"/>
      <c r="I80" s="78"/>
      <c r="J80" s="78"/>
      <c r="K80" s="90"/>
      <c r="L80" s="46" t="str">
        <f t="shared" si="18"/>
        <v>0</v>
      </c>
      <c r="M80" s="47">
        <f t="shared" si="29"/>
        <v>0</v>
      </c>
      <c r="N80" s="48">
        <f t="shared" si="19"/>
        <v>0</v>
      </c>
      <c r="Q80" s="4"/>
      <c r="R80" s="5"/>
      <c r="S80" s="6"/>
      <c r="T80" s="6"/>
      <c r="U80" s="98"/>
      <c r="V80" s="89"/>
      <c r="W80" s="78"/>
      <c r="X80" s="78"/>
      <c r="Y80" s="78"/>
      <c r="Z80" s="90"/>
      <c r="AA80" s="49" t="str">
        <f t="shared" si="20"/>
        <v>0</v>
      </c>
      <c r="AB80" s="50">
        <f t="shared" si="21"/>
        <v>0</v>
      </c>
      <c r="AC80" s="48">
        <f t="shared" si="22"/>
        <v>0</v>
      </c>
      <c r="AG80" s="45" t="str" cm="1">
        <f t="array" ref="AG80">IFERROR(IF(INDEX(Date_Ad,MATCH(0,INDEX(COUNTIF(AG$7:AG79,Date_Ad),0,0),0))=0,"",INDEX(Date_Ad,MATCH(0,INDEX(COUNTIF(AG$7:AG79,Date_Ad),0,0),0))),"")</f>
        <v/>
      </c>
      <c r="AH80" s="45" t="str">
        <f t="shared" si="23"/>
        <v/>
      </c>
      <c r="AI80">
        <f t="shared" si="24"/>
        <v>0</v>
      </c>
      <c r="AJ80">
        <f>SUM(AI$8:AI80)</f>
        <v>38.5</v>
      </c>
      <c r="AK80">
        <f t="shared" si="25"/>
        <v>0</v>
      </c>
      <c r="AL80">
        <f>SUM(AK$8:AK80)</f>
        <v>16.5</v>
      </c>
      <c r="AN80" s="45" t="str" cm="1">
        <f t="array" ref="AN80">IFERROR(IF(INDEX(Date_Ch,MATCH(0,INDEX(COUNTIF(AN$7:AN79,Date_Ch),0,0),0))=0,"",INDEX(Date_Ch,MATCH(0,INDEX(COUNTIF(AN$7:AN79,Date_Ch),0,0),0))),"")</f>
        <v/>
      </c>
      <c r="AO80" s="45" t="str">
        <f t="shared" si="26"/>
        <v/>
      </c>
      <c r="AP80">
        <f t="shared" si="27"/>
        <v>0</v>
      </c>
      <c r="AQ80">
        <f>SUM(AP$8:AP80)</f>
        <v>63.5</v>
      </c>
      <c r="AR80">
        <f t="shared" si="28"/>
        <v>0</v>
      </c>
      <c r="AS80">
        <f>SUM(AR$8:AR80)</f>
        <v>11.5</v>
      </c>
    </row>
    <row r="81" spans="2:45" ht="15.75" x14ac:dyDescent="0.25">
      <c r="B81" s="4"/>
      <c r="C81" s="5"/>
      <c r="D81" s="5"/>
      <c r="E81" s="6"/>
      <c r="F81" s="98"/>
      <c r="G81" s="89"/>
      <c r="H81" s="78"/>
      <c r="I81" s="78"/>
      <c r="J81" s="78"/>
      <c r="K81" s="90"/>
      <c r="L81" s="46" t="str">
        <f t="shared" si="18"/>
        <v>0</v>
      </c>
      <c r="M81" s="47">
        <f t="shared" si="29"/>
        <v>0</v>
      </c>
      <c r="N81" s="48">
        <f t="shared" si="19"/>
        <v>0</v>
      </c>
      <c r="Q81" s="4"/>
      <c r="R81" s="5"/>
      <c r="S81" s="6"/>
      <c r="T81" s="6"/>
      <c r="U81" s="98"/>
      <c r="V81" s="89"/>
      <c r="W81" s="78"/>
      <c r="X81" s="78"/>
      <c r="Y81" s="78"/>
      <c r="Z81" s="90"/>
      <c r="AA81" s="49" t="str">
        <f t="shared" si="20"/>
        <v>0</v>
      </c>
      <c r="AB81" s="50">
        <f t="shared" si="21"/>
        <v>0</v>
      </c>
      <c r="AC81" s="48">
        <f t="shared" si="22"/>
        <v>0</v>
      </c>
      <c r="AG81" s="45" t="str" cm="1">
        <f t="array" ref="AG81">IFERROR(IF(INDEX(Date_Ad,MATCH(0,INDEX(COUNTIF(AG$7:AG80,Date_Ad),0,0),0))=0,"",INDEX(Date_Ad,MATCH(0,INDEX(COUNTIF(AG$7:AG80,Date_Ad),0,0),0))),"")</f>
        <v/>
      </c>
      <c r="AH81" s="45" t="str">
        <f t="shared" si="23"/>
        <v/>
      </c>
      <c r="AI81">
        <f t="shared" si="24"/>
        <v>0</v>
      </c>
      <c r="AJ81">
        <f>SUM(AI$8:AI81)</f>
        <v>38.5</v>
      </c>
      <c r="AK81">
        <f t="shared" si="25"/>
        <v>0</v>
      </c>
      <c r="AL81">
        <f>SUM(AK$8:AK81)</f>
        <v>16.5</v>
      </c>
      <c r="AN81" s="45" t="str" cm="1">
        <f t="array" ref="AN81">IFERROR(IF(INDEX(Date_Ch,MATCH(0,INDEX(COUNTIF(AN$7:AN80,Date_Ch),0,0),0))=0,"",INDEX(Date_Ch,MATCH(0,INDEX(COUNTIF(AN$7:AN80,Date_Ch),0,0),0))),"")</f>
        <v/>
      </c>
      <c r="AO81" s="45" t="str">
        <f t="shared" si="26"/>
        <v/>
      </c>
      <c r="AP81">
        <f t="shared" si="27"/>
        <v>0</v>
      </c>
      <c r="AQ81">
        <f>SUM(AP$8:AP81)</f>
        <v>63.5</v>
      </c>
      <c r="AR81">
        <f t="shared" si="28"/>
        <v>0</v>
      </c>
      <c r="AS81">
        <f>SUM(AR$8:AR81)</f>
        <v>11.5</v>
      </c>
    </row>
    <row r="82" spans="2:45" ht="15.75" x14ac:dyDescent="0.25">
      <c r="B82" s="4"/>
      <c r="C82" s="5"/>
      <c r="D82" s="5"/>
      <c r="E82" s="6"/>
      <c r="F82" s="98"/>
      <c r="G82" s="89"/>
      <c r="H82" s="78"/>
      <c r="I82" s="78"/>
      <c r="J82" s="78"/>
      <c r="K82" s="90"/>
      <c r="L82" s="46" t="str">
        <f t="shared" si="18"/>
        <v>0</v>
      </c>
      <c r="M82" s="47">
        <f t="shared" si="29"/>
        <v>0</v>
      </c>
      <c r="N82" s="48">
        <f t="shared" si="19"/>
        <v>0</v>
      </c>
      <c r="Q82" s="4"/>
      <c r="R82" s="5"/>
      <c r="S82" s="6"/>
      <c r="T82" s="6"/>
      <c r="U82" s="98"/>
      <c r="V82" s="89"/>
      <c r="W82" s="78"/>
      <c r="X82" s="78"/>
      <c r="Y82" s="78"/>
      <c r="Z82" s="90"/>
      <c r="AA82" s="49" t="str">
        <f t="shared" si="20"/>
        <v>0</v>
      </c>
      <c r="AB82" s="50">
        <f t="shared" si="21"/>
        <v>0</v>
      </c>
      <c r="AC82" s="48">
        <f t="shared" si="22"/>
        <v>0</v>
      </c>
      <c r="AG82" s="45" t="str" cm="1">
        <f t="array" ref="AG82">IFERROR(IF(INDEX(Date_Ad,MATCH(0,INDEX(COUNTIF(AG$7:AG81,Date_Ad),0,0),0))=0,"",INDEX(Date_Ad,MATCH(0,INDEX(COUNTIF(AG$7:AG81,Date_Ad),0,0),0))),"")</f>
        <v/>
      </c>
      <c r="AH82" s="45" t="str">
        <f t="shared" si="23"/>
        <v/>
      </c>
      <c r="AI82">
        <f t="shared" si="24"/>
        <v>0</v>
      </c>
      <c r="AJ82">
        <f>SUM(AI$8:AI82)</f>
        <v>38.5</v>
      </c>
      <c r="AK82">
        <f t="shared" si="25"/>
        <v>0</v>
      </c>
      <c r="AL82">
        <f>SUM(AK$8:AK82)</f>
        <v>16.5</v>
      </c>
      <c r="AN82" s="45" t="str" cm="1">
        <f t="array" ref="AN82">IFERROR(IF(INDEX(Date_Ch,MATCH(0,INDEX(COUNTIF(AN$7:AN81,Date_Ch),0,0),0))=0,"",INDEX(Date_Ch,MATCH(0,INDEX(COUNTIF(AN$7:AN81,Date_Ch),0,0),0))),"")</f>
        <v/>
      </c>
      <c r="AO82" s="45" t="str">
        <f t="shared" si="26"/>
        <v/>
      </c>
      <c r="AP82">
        <f t="shared" si="27"/>
        <v>0</v>
      </c>
      <c r="AQ82">
        <f>SUM(AP$8:AP82)</f>
        <v>63.5</v>
      </c>
      <c r="AR82">
        <f t="shared" si="28"/>
        <v>0</v>
      </c>
      <c r="AS82">
        <f>SUM(AR$8:AR82)</f>
        <v>11.5</v>
      </c>
    </row>
    <row r="83" spans="2:45" ht="15.75" x14ac:dyDescent="0.25">
      <c r="B83" s="4"/>
      <c r="C83" s="5"/>
      <c r="D83" s="5"/>
      <c r="E83" s="6"/>
      <c r="F83" s="98"/>
      <c r="G83" s="89"/>
      <c r="H83" s="78"/>
      <c r="I83" s="78"/>
      <c r="J83" s="78"/>
      <c r="K83" s="90"/>
      <c r="L83" s="46" t="str">
        <f t="shared" si="18"/>
        <v>0</v>
      </c>
      <c r="M83" s="47">
        <f t="shared" si="29"/>
        <v>0</v>
      </c>
      <c r="N83" s="48">
        <f t="shared" si="19"/>
        <v>0</v>
      </c>
      <c r="Q83" s="4"/>
      <c r="R83" s="5"/>
      <c r="S83" s="6"/>
      <c r="T83" s="6"/>
      <c r="U83" s="98"/>
      <c r="V83" s="89"/>
      <c r="W83" s="78"/>
      <c r="X83" s="78"/>
      <c r="Y83" s="78"/>
      <c r="Z83" s="90"/>
      <c r="AA83" s="49" t="str">
        <f t="shared" si="20"/>
        <v>0</v>
      </c>
      <c r="AB83" s="50">
        <f t="shared" si="21"/>
        <v>0</v>
      </c>
      <c r="AC83" s="48">
        <f t="shared" si="22"/>
        <v>0</v>
      </c>
      <c r="AG83" s="45" t="str" cm="1">
        <f t="array" ref="AG83">IFERROR(IF(INDEX(Date_Ad,MATCH(0,INDEX(COUNTIF(AG$7:AG82,Date_Ad),0,0),0))=0,"",INDEX(Date_Ad,MATCH(0,INDEX(COUNTIF(AG$7:AG82,Date_Ad),0,0),0))),"")</f>
        <v/>
      </c>
      <c r="AH83" s="45" t="str">
        <f t="shared" si="23"/>
        <v/>
      </c>
      <c r="AI83">
        <f t="shared" si="24"/>
        <v>0</v>
      </c>
      <c r="AJ83">
        <f>SUM(AI$8:AI83)</f>
        <v>38.5</v>
      </c>
      <c r="AK83">
        <f t="shared" si="25"/>
        <v>0</v>
      </c>
      <c r="AL83">
        <f>SUM(AK$8:AK83)</f>
        <v>16.5</v>
      </c>
      <c r="AN83" s="45" t="str" cm="1">
        <f t="array" ref="AN83">IFERROR(IF(INDEX(Date_Ch,MATCH(0,INDEX(COUNTIF(AN$7:AN82,Date_Ch),0,0),0))=0,"",INDEX(Date_Ch,MATCH(0,INDEX(COUNTIF(AN$7:AN82,Date_Ch),0,0),0))),"")</f>
        <v/>
      </c>
      <c r="AO83" s="45" t="str">
        <f t="shared" si="26"/>
        <v/>
      </c>
      <c r="AP83">
        <f t="shared" si="27"/>
        <v>0</v>
      </c>
      <c r="AQ83">
        <f>SUM(AP$8:AP83)</f>
        <v>63.5</v>
      </c>
      <c r="AR83">
        <f t="shared" si="28"/>
        <v>0</v>
      </c>
      <c r="AS83">
        <f>SUM(AR$8:AR83)</f>
        <v>11.5</v>
      </c>
    </row>
    <row r="84" spans="2:45" ht="15.75" x14ac:dyDescent="0.25">
      <c r="B84" s="4"/>
      <c r="C84" s="5"/>
      <c r="D84" s="5"/>
      <c r="E84" s="6"/>
      <c r="F84" s="98"/>
      <c r="G84" s="89"/>
      <c r="H84" s="78"/>
      <c r="I84" s="78"/>
      <c r="J84" s="78"/>
      <c r="K84" s="90"/>
      <c r="L84" s="46" t="str">
        <f t="shared" si="18"/>
        <v>0</v>
      </c>
      <c r="M84" s="47">
        <f t="shared" si="29"/>
        <v>0</v>
      </c>
      <c r="N84" s="48">
        <f t="shared" si="19"/>
        <v>0</v>
      </c>
      <c r="Q84" s="4"/>
      <c r="R84" s="5"/>
      <c r="S84" s="6"/>
      <c r="T84" s="6"/>
      <c r="U84" s="98"/>
      <c r="V84" s="89"/>
      <c r="W84" s="78"/>
      <c r="X84" s="78"/>
      <c r="Y84" s="78"/>
      <c r="Z84" s="90"/>
      <c r="AA84" s="49" t="str">
        <f t="shared" si="20"/>
        <v>0</v>
      </c>
      <c r="AB84" s="50">
        <f t="shared" si="21"/>
        <v>0</v>
      </c>
      <c r="AC84" s="48">
        <f t="shared" si="22"/>
        <v>0</v>
      </c>
      <c r="AG84" s="45" t="str" cm="1">
        <f t="array" ref="AG84">IFERROR(IF(INDEX(Date_Ad,MATCH(0,INDEX(COUNTIF(AG$7:AG83,Date_Ad),0,0),0))=0,"",INDEX(Date_Ad,MATCH(0,INDEX(COUNTIF(AG$7:AG83,Date_Ad),0,0),0))),"")</f>
        <v/>
      </c>
      <c r="AH84" s="45" t="str">
        <f t="shared" si="23"/>
        <v/>
      </c>
      <c r="AI84">
        <f t="shared" si="24"/>
        <v>0</v>
      </c>
      <c r="AJ84">
        <f>SUM(AI$8:AI84)</f>
        <v>38.5</v>
      </c>
      <c r="AK84">
        <f t="shared" si="25"/>
        <v>0</v>
      </c>
      <c r="AL84">
        <f>SUM(AK$8:AK84)</f>
        <v>16.5</v>
      </c>
      <c r="AN84" s="45" t="str" cm="1">
        <f t="array" ref="AN84">IFERROR(IF(INDEX(Date_Ch,MATCH(0,INDEX(COUNTIF(AN$7:AN83,Date_Ch),0,0),0))=0,"",INDEX(Date_Ch,MATCH(0,INDEX(COUNTIF(AN$7:AN83,Date_Ch),0,0),0))),"")</f>
        <v/>
      </c>
      <c r="AO84" s="45" t="str">
        <f t="shared" si="26"/>
        <v/>
      </c>
      <c r="AP84">
        <f t="shared" si="27"/>
        <v>0</v>
      </c>
      <c r="AQ84">
        <f>SUM(AP$8:AP84)</f>
        <v>63.5</v>
      </c>
      <c r="AR84">
        <f t="shared" si="28"/>
        <v>0</v>
      </c>
      <c r="AS84">
        <f>SUM(AR$8:AR84)</f>
        <v>11.5</v>
      </c>
    </row>
    <row r="85" spans="2:45" ht="15.75" x14ac:dyDescent="0.25">
      <c r="B85" s="4"/>
      <c r="C85" s="5"/>
      <c r="D85" s="5"/>
      <c r="E85" s="6"/>
      <c r="F85" s="98"/>
      <c r="G85" s="89"/>
      <c r="H85" s="78"/>
      <c r="I85" s="78"/>
      <c r="J85" s="78"/>
      <c r="K85" s="90"/>
      <c r="L85" s="46" t="str">
        <f t="shared" si="18"/>
        <v>0</v>
      </c>
      <c r="M85" s="47">
        <f t="shared" si="29"/>
        <v>0</v>
      </c>
      <c r="N85" s="48">
        <f t="shared" si="19"/>
        <v>0</v>
      </c>
      <c r="Q85" s="4"/>
      <c r="R85" s="5"/>
      <c r="S85" s="6"/>
      <c r="T85" s="6"/>
      <c r="U85" s="98"/>
      <c r="V85" s="89"/>
      <c r="W85" s="78"/>
      <c r="X85" s="78"/>
      <c r="Y85" s="78"/>
      <c r="Z85" s="90"/>
      <c r="AA85" s="49" t="str">
        <f t="shared" si="20"/>
        <v>0</v>
      </c>
      <c r="AB85" s="50">
        <f t="shared" si="21"/>
        <v>0</v>
      </c>
      <c r="AC85" s="48">
        <f t="shared" si="22"/>
        <v>0</v>
      </c>
      <c r="AG85" s="45" t="str" cm="1">
        <f t="array" ref="AG85">IFERROR(IF(INDEX(Date_Ad,MATCH(0,INDEX(COUNTIF(AG$7:AG84,Date_Ad),0,0),0))=0,"",INDEX(Date_Ad,MATCH(0,INDEX(COUNTIF(AG$7:AG84,Date_Ad),0,0),0))),"")</f>
        <v/>
      </c>
      <c r="AH85" s="45" t="str">
        <f t="shared" si="23"/>
        <v/>
      </c>
      <c r="AI85">
        <f t="shared" si="24"/>
        <v>0</v>
      </c>
      <c r="AJ85">
        <f>SUM(AI$8:AI85)</f>
        <v>38.5</v>
      </c>
      <c r="AK85">
        <f t="shared" si="25"/>
        <v>0</v>
      </c>
      <c r="AL85">
        <f>SUM(AK$8:AK85)</f>
        <v>16.5</v>
      </c>
      <c r="AN85" s="45" t="str" cm="1">
        <f t="array" ref="AN85">IFERROR(IF(INDEX(Date_Ch,MATCH(0,INDEX(COUNTIF(AN$7:AN84,Date_Ch),0,0),0))=0,"",INDEX(Date_Ch,MATCH(0,INDEX(COUNTIF(AN$7:AN84,Date_Ch),0,0),0))),"")</f>
        <v/>
      </c>
      <c r="AO85" s="45" t="str">
        <f t="shared" si="26"/>
        <v/>
      </c>
      <c r="AP85">
        <f t="shared" si="27"/>
        <v>0</v>
      </c>
      <c r="AQ85">
        <f>SUM(AP$8:AP85)</f>
        <v>63.5</v>
      </c>
      <c r="AR85">
        <f t="shared" si="28"/>
        <v>0</v>
      </c>
      <c r="AS85">
        <f>SUM(AR$8:AR85)</f>
        <v>11.5</v>
      </c>
    </row>
    <row r="86" spans="2:45" ht="15.75" x14ac:dyDescent="0.25">
      <c r="B86" s="4"/>
      <c r="C86" s="5"/>
      <c r="D86" s="5"/>
      <c r="E86" s="6"/>
      <c r="F86" s="98"/>
      <c r="G86" s="89"/>
      <c r="H86" s="78"/>
      <c r="I86" s="78"/>
      <c r="J86" s="78"/>
      <c r="K86" s="90"/>
      <c r="L86" s="46" t="str">
        <f t="shared" si="18"/>
        <v>0</v>
      </c>
      <c r="M86" s="47">
        <f t="shared" si="29"/>
        <v>0</v>
      </c>
      <c r="N86" s="48">
        <f t="shared" si="19"/>
        <v>0</v>
      </c>
      <c r="Q86" s="4"/>
      <c r="R86" s="5"/>
      <c r="S86" s="6"/>
      <c r="T86" s="6"/>
      <c r="U86" s="98"/>
      <c r="V86" s="89"/>
      <c r="W86" s="78"/>
      <c r="X86" s="78"/>
      <c r="Y86" s="78"/>
      <c r="Z86" s="90"/>
      <c r="AA86" s="49" t="str">
        <f t="shared" si="20"/>
        <v>0</v>
      </c>
      <c r="AB86" s="50">
        <f t="shared" si="21"/>
        <v>0</v>
      </c>
      <c r="AC86" s="48">
        <f t="shared" si="22"/>
        <v>0</v>
      </c>
      <c r="AG86" s="45" t="str" cm="1">
        <f t="array" ref="AG86">IFERROR(IF(INDEX(Date_Ad,MATCH(0,INDEX(COUNTIF(AG$7:AG85,Date_Ad),0,0),0))=0,"",INDEX(Date_Ad,MATCH(0,INDEX(COUNTIF(AG$7:AG85,Date_Ad),0,0),0))),"")</f>
        <v/>
      </c>
      <c r="AH86" s="45" t="str">
        <f t="shared" si="23"/>
        <v/>
      </c>
      <c r="AI86">
        <f t="shared" si="24"/>
        <v>0</v>
      </c>
      <c r="AJ86">
        <f>SUM(AI$8:AI86)</f>
        <v>38.5</v>
      </c>
      <c r="AK86">
        <f t="shared" si="25"/>
        <v>0</v>
      </c>
      <c r="AL86">
        <f>SUM(AK$8:AK86)</f>
        <v>16.5</v>
      </c>
      <c r="AN86" s="45" t="str" cm="1">
        <f t="array" ref="AN86">IFERROR(IF(INDEX(Date_Ch,MATCH(0,INDEX(COUNTIF(AN$7:AN85,Date_Ch),0,0),0))=0,"",INDEX(Date_Ch,MATCH(0,INDEX(COUNTIF(AN$7:AN85,Date_Ch),0,0),0))),"")</f>
        <v/>
      </c>
      <c r="AO86" s="45" t="str">
        <f t="shared" si="26"/>
        <v/>
      </c>
      <c r="AP86">
        <f t="shared" si="27"/>
        <v>0</v>
      </c>
      <c r="AQ86">
        <f>SUM(AP$8:AP86)</f>
        <v>63.5</v>
      </c>
      <c r="AR86">
        <f t="shared" si="28"/>
        <v>0</v>
      </c>
      <c r="AS86">
        <f>SUM(AR$8:AR86)</f>
        <v>11.5</v>
      </c>
    </row>
    <row r="87" spans="2:45" ht="15.75" x14ac:dyDescent="0.25">
      <c r="B87" s="4"/>
      <c r="C87" s="5"/>
      <c r="D87" s="5"/>
      <c r="E87" s="6"/>
      <c r="F87" s="98"/>
      <c r="G87" s="89"/>
      <c r="H87" s="78"/>
      <c r="I87" s="78"/>
      <c r="J87" s="78"/>
      <c r="K87" s="90"/>
      <c r="L87" s="46" t="str">
        <f t="shared" si="18"/>
        <v>0</v>
      </c>
      <c r="M87" s="47">
        <f t="shared" si="29"/>
        <v>0</v>
      </c>
      <c r="N87" s="48">
        <f t="shared" si="19"/>
        <v>0</v>
      </c>
      <c r="Q87" s="4"/>
      <c r="R87" s="5"/>
      <c r="S87" s="6"/>
      <c r="T87" s="6"/>
      <c r="U87" s="98"/>
      <c r="V87" s="89"/>
      <c r="W87" s="78"/>
      <c r="X87" s="78"/>
      <c r="Y87" s="78"/>
      <c r="Z87" s="90"/>
      <c r="AA87" s="49" t="str">
        <f t="shared" si="20"/>
        <v>0</v>
      </c>
      <c r="AB87" s="50">
        <f t="shared" si="21"/>
        <v>0</v>
      </c>
      <c r="AC87" s="48">
        <f t="shared" si="22"/>
        <v>0</v>
      </c>
      <c r="AG87" s="45" t="str" cm="1">
        <f t="array" ref="AG87">IFERROR(IF(INDEX(Date_Ad,MATCH(0,INDEX(COUNTIF(AG$7:AG86,Date_Ad),0,0),0))=0,"",INDEX(Date_Ad,MATCH(0,INDEX(COUNTIF(AG$7:AG86,Date_Ad),0,0),0))),"")</f>
        <v/>
      </c>
      <c r="AH87" s="45" t="str">
        <f t="shared" si="23"/>
        <v/>
      </c>
      <c r="AI87">
        <f t="shared" si="24"/>
        <v>0</v>
      </c>
      <c r="AJ87">
        <f>SUM(AI$8:AI87)</f>
        <v>38.5</v>
      </c>
      <c r="AK87">
        <f t="shared" si="25"/>
        <v>0</v>
      </c>
      <c r="AL87">
        <f>SUM(AK$8:AK87)</f>
        <v>16.5</v>
      </c>
      <c r="AN87" s="45" t="str" cm="1">
        <f t="array" ref="AN87">IFERROR(IF(INDEX(Date_Ch,MATCH(0,INDEX(COUNTIF(AN$7:AN86,Date_Ch),0,0),0))=0,"",INDEX(Date_Ch,MATCH(0,INDEX(COUNTIF(AN$7:AN86,Date_Ch),0,0),0))),"")</f>
        <v/>
      </c>
      <c r="AO87" s="45" t="str">
        <f t="shared" si="26"/>
        <v/>
      </c>
      <c r="AP87">
        <f t="shared" si="27"/>
        <v>0</v>
      </c>
      <c r="AQ87">
        <f>SUM(AP$8:AP87)</f>
        <v>63.5</v>
      </c>
      <c r="AR87">
        <f t="shared" si="28"/>
        <v>0</v>
      </c>
      <c r="AS87">
        <f>SUM(AR$8:AR87)</f>
        <v>11.5</v>
      </c>
    </row>
    <row r="88" spans="2:45" ht="15.75" x14ac:dyDescent="0.25">
      <c r="B88" s="4"/>
      <c r="C88" s="5"/>
      <c r="D88" s="5"/>
      <c r="E88" s="6"/>
      <c r="F88" s="98"/>
      <c r="G88" s="89"/>
      <c r="H88" s="78"/>
      <c r="I88" s="78"/>
      <c r="J88" s="78"/>
      <c r="K88" s="90"/>
      <c r="L88" s="46" t="str">
        <f t="shared" si="18"/>
        <v>0</v>
      </c>
      <c r="M88" s="47">
        <f t="shared" si="29"/>
        <v>0</v>
      </c>
      <c r="N88" s="48">
        <f t="shared" si="19"/>
        <v>0</v>
      </c>
      <c r="Q88" s="4"/>
      <c r="R88" s="5"/>
      <c r="S88" s="6"/>
      <c r="T88" s="6"/>
      <c r="U88" s="98"/>
      <c r="V88" s="89"/>
      <c r="W88" s="78"/>
      <c r="X88" s="78"/>
      <c r="Y88" s="78"/>
      <c r="Z88" s="90"/>
      <c r="AA88" s="49" t="str">
        <f t="shared" si="20"/>
        <v>0</v>
      </c>
      <c r="AB88" s="50">
        <f t="shared" si="21"/>
        <v>0</v>
      </c>
      <c r="AC88" s="48">
        <f t="shared" si="22"/>
        <v>0</v>
      </c>
      <c r="AG88" s="45" t="str" cm="1">
        <f t="array" ref="AG88">IFERROR(IF(INDEX(Date_Ad,MATCH(0,INDEX(COUNTIF(AG$7:AG87,Date_Ad),0,0),0))=0,"",INDEX(Date_Ad,MATCH(0,INDEX(COUNTIF(AG$7:AG87,Date_Ad),0,0),0))),"")</f>
        <v/>
      </c>
      <c r="AH88" s="45" t="str">
        <f t="shared" si="23"/>
        <v/>
      </c>
      <c r="AI88">
        <f t="shared" si="24"/>
        <v>0</v>
      </c>
      <c r="AJ88">
        <f>SUM(AI$8:AI88)</f>
        <v>38.5</v>
      </c>
      <c r="AK88">
        <f t="shared" si="25"/>
        <v>0</v>
      </c>
      <c r="AL88">
        <f>SUM(AK$8:AK88)</f>
        <v>16.5</v>
      </c>
      <c r="AN88" s="45" t="str" cm="1">
        <f t="array" ref="AN88">IFERROR(IF(INDEX(Date_Ch,MATCH(0,INDEX(COUNTIF(AN$7:AN87,Date_Ch),0,0),0))=0,"",INDEX(Date_Ch,MATCH(0,INDEX(COUNTIF(AN$7:AN87,Date_Ch),0,0),0))),"")</f>
        <v/>
      </c>
      <c r="AO88" s="45" t="str">
        <f t="shared" si="26"/>
        <v/>
      </c>
      <c r="AP88">
        <f t="shared" si="27"/>
        <v>0</v>
      </c>
      <c r="AQ88">
        <f>SUM(AP$8:AP88)</f>
        <v>63.5</v>
      </c>
      <c r="AR88">
        <f t="shared" si="28"/>
        <v>0</v>
      </c>
      <c r="AS88">
        <f>SUM(AR$8:AR88)</f>
        <v>11.5</v>
      </c>
    </row>
    <row r="89" spans="2:45" ht="15.75" x14ac:dyDescent="0.25">
      <c r="B89" s="4"/>
      <c r="C89" s="5"/>
      <c r="D89" s="5"/>
      <c r="E89" s="6"/>
      <c r="F89" s="98"/>
      <c r="G89" s="89"/>
      <c r="H89" s="78"/>
      <c r="I89" s="78"/>
      <c r="J89" s="78"/>
      <c r="K89" s="90"/>
      <c r="L89" s="46" t="str">
        <f t="shared" si="18"/>
        <v>0</v>
      </c>
      <c r="M89" s="47">
        <f t="shared" si="29"/>
        <v>0</v>
      </c>
      <c r="N89" s="48">
        <f t="shared" si="19"/>
        <v>0</v>
      </c>
      <c r="Q89" s="4"/>
      <c r="R89" s="5"/>
      <c r="S89" s="6"/>
      <c r="T89" s="6"/>
      <c r="U89" s="98"/>
      <c r="V89" s="89"/>
      <c r="W89" s="78"/>
      <c r="X89" s="78"/>
      <c r="Y89" s="78"/>
      <c r="Z89" s="90"/>
      <c r="AA89" s="49" t="str">
        <f t="shared" si="20"/>
        <v>0</v>
      </c>
      <c r="AB89" s="50">
        <f t="shared" si="21"/>
        <v>0</v>
      </c>
      <c r="AC89" s="48">
        <f t="shared" si="22"/>
        <v>0</v>
      </c>
      <c r="AG89" s="45" t="str" cm="1">
        <f t="array" ref="AG89">IFERROR(IF(INDEX(Date_Ad,MATCH(0,INDEX(COUNTIF(AG$7:AG88,Date_Ad),0,0),0))=0,"",INDEX(Date_Ad,MATCH(0,INDEX(COUNTIF(AG$7:AG88,Date_Ad),0,0),0))),"")</f>
        <v/>
      </c>
      <c r="AH89" s="45" t="str">
        <f t="shared" si="23"/>
        <v/>
      </c>
      <c r="AI89">
        <f t="shared" si="24"/>
        <v>0</v>
      </c>
      <c r="AJ89">
        <f>SUM(AI$8:AI89)</f>
        <v>38.5</v>
      </c>
      <c r="AK89">
        <f t="shared" si="25"/>
        <v>0</v>
      </c>
      <c r="AL89">
        <f>SUM(AK$8:AK89)</f>
        <v>16.5</v>
      </c>
      <c r="AN89" s="45" t="str" cm="1">
        <f t="array" ref="AN89">IFERROR(IF(INDEX(Date_Ch,MATCH(0,INDEX(COUNTIF(AN$7:AN88,Date_Ch),0,0),0))=0,"",INDEX(Date_Ch,MATCH(0,INDEX(COUNTIF(AN$7:AN88,Date_Ch),0,0),0))),"")</f>
        <v/>
      </c>
      <c r="AO89" s="45" t="str">
        <f t="shared" si="26"/>
        <v/>
      </c>
      <c r="AP89">
        <f t="shared" si="27"/>
        <v>0</v>
      </c>
      <c r="AQ89">
        <f>SUM(AP$8:AP89)</f>
        <v>63.5</v>
      </c>
      <c r="AR89">
        <f t="shared" si="28"/>
        <v>0</v>
      </c>
      <c r="AS89">
        <f>SUM(AR$8:AR89)</f>
        <v>11.5</v>
      </c>
    </row>
    <row r="90" spans="2:45" ht="15.75" x14ac:dyDescent="0.25">
      <c r="B90" s="4"/>
      <c r="C90" s="5"/>
      <c r="D90" s="5"/>
      <c r="E90" s="6"/>
      <c r="F90" s="98"/>
      <c r="G90" s="89"/>
      <c r="H90" s="78"/>
      <c r="I90" s="78"/>
      <c r="J90" s="78"/>
      <c r="K90" s="90"/>
      <c r="L90" s="46" t="str">
        <f t="shared" si="18"/>
        <v>0</v>
      </c>
      <c r="M90" s="47">
        <f t="shared" si="29"/>
        <v>0</v>
      </c>
      <c r="N90" s="48">
        <f t="shared" si="19"/>
        <v>0</v>
      </c>
      <c r="Q90" s="4"/>
      <c r="R90" s="5"/>
      <c r="S90" s="6"/>
      <c r="T90" s="6"/>
      <c r="U90" s="98"/>
      <c r="V90" s="89"/>
      <c r="W90" s="78"/>
      <c r="X90" s="78"/>
      <c r="Y90" s="78"/>
      <c r="Z90" s="90"/>
      <c r="AA90" s="49" t="str">
        <f t="shared" si="20"/>
        <v>0</v>
      </c>
      <c r="AB90" s="50">
        <f t="shared" si="21"/>
        <v>0</v>
      </c>
      <c r="AC90" s="48">
        <f t="shared" si="22"/>
        <v>0</v>
      </c>
      <c r="AG90" s="45" t="str" cm="1">
        <f t="array" ref="AG90">IFERROR(IF(INDEX(Date_Ad,MATCH(0,INDEX(COUNTIF(AG$7:AG89,Date_Ad),0,0),0))=0,"",INDEX(Date_Ad,MATCH(0,INDEX(COUNTIF(AG$7:AG89,Date_Ad),0,0),0))),"")</f>
        <v/>
      </c>
      <c r="AH90" s="45" t="str">
        <f t="shared" si="23"/>
        <v/>
      </c>
      <c r="AI90">
        <f t="shared" si="24"/>
        <v>0</v>
      </c>
      <c r="AJ90">
        <f>SUM(AI$8:AI90)</f>
        <v>38.5</v>
      </c>
      <c r="AK90">
        <f t="shared" si="25"/>
        <v>0</v>
      </c>
      <c r="AL90">
        <f>SUM(AK$8:AK90)</f>
        <v>16.5</v>
      </c>
      <c r="AN90" s="45" t="str" cm="1">
        <f t="array" ref="AN90">IFERROR(IF(INDEX(Date_Ch,MATCH(0,INDEX(COUNTIF(AN$7:AN89,Date_Ch),0,0),0))=0,"",INDEX(Date_Ch,MATCH(0,INDEX(COUNTIF(AN$7:AN89,Date_Ch),0,0),0))),"")</f>
        <v/>
      </c>
      <c r="AO90" s="45" t="str">
        <f t="shared" si="26"/>
        <v/>
      </c>
      <c r="AP90">
        <f t="shared" si="27"/>
        <v>0</v>
      </c>
      <c r="AQ90">
        <f>SUM(AP$8:AP90)</f>
        <v>63.5</v>
      </c>
      <c r="AR90">
        <f t="shared" si="28"/>
        <v>0</v>
      </c>
      <c r="AS90">
        <f>SUM(AR$8:AR90)</f>
        <v>11.5</v>
      </c>
    </row>
    <row r="91" spans="2:45" ht="15.75" x14ac:dyDescent="0.25">
      <c r="B91" s="4"/>
      <c r="C91" s="5"/>
      <c r="D91" s="5"/>
      <c r="E91" s="6"/>
      <c r="F91" s="98"/>
      <c r="G91" s="89"/>
      <c r="H91" s="78"/>
      <c r="I91" s="78"/>
      <c r="J91" s="78"/>
      <c r="K91" s="90"/>
      <c r="L91" s="46" t="str">
        <f t="shared" si="18"/>
        <v>0</v>
      </c>
      <c r="M91" s="47">
        <f t="shared" si="29"/>
        <v>0</v>
      </c>
      <c r="N91" s="48">
        <f t="shared" si="19"/>
        <v>0</v>
      </c>
      <c r="Q91" s="4"/>
      <c r="R91" s="5"/>
      <c r="S91" s="6"/>
      <c r="T91" s="6"/>
      <c r="U91" s="98"/>
      <c r="V91" s="89"/>
      <c r="W91" s="78"/>
      <c r="X91" s="78"/>
      <c r="Y91" s="78"/>
      <c r="Z91" s="90"/>
      <c r="AA91" s="49" t="str">
        <f t="shared" si="20"/>
        <v>0</v>
      </c>
      <c r="AB91" s="50">
        <f t="shared" si="21"/>
        <v>0</v>
      </c>
      <c r="AC91" s="48">
        <f t="shared" si="22"/>
        <v>0</v>
      </c>
      <c r="AG91" s="45" t="str" cm="1">
        <f t="array" ref="AG91">IFERROR(IF(INDEX(Date_Ad,MATCH(0,INDEX(COUNTIF(AG$7:AG90,Date_Ad),0,0),0))=0,"",INDEX(Date_Ad,MATCH(0,INDEX(COUNTIF(AG$7:AG90,Date_Ad),0,0),0))),"")</f>
        <v/>
      </c>
      <c r="AH91" s="45" t="str">
        <f t="shared" si="23"/>
        <v/>
      </c>
      <c r="AI91">
        <f t="shared" si="24"/>
        <v>0</v>
      </c>
      <c r="AJ91">
        <f>SUM(AI$8:AI91)</f>
        <v>38.5</v>
      </c>
      <c r="AK91">
        <f t="shared" si="25"/>
        <v>0</v>
      </c>
      <c r="AL91">
        <f>SUM(AK$8:AK91)</f>
        <v>16.5</v>
      </c>
      <c r="AN91" s="45" t="str" cm="1">
        <f t="array" ref="AN91">IFERROR(IF(INDEX(Date_Ch,MATCH(0,INDEX(COUNTIF(AN$7:AN90,Date_Ch),0,0),0))=0,"",INDEX(Date_Ch,MATCH(0,INDEX(COUNTIF(AN$7:AN90,Date_Ch),0,0),0))),"")</f>
        <v/>
      </c>
      <c r="AO91" s="45" t="str">
        <f t="shared" si="26"/>
        <v/>
      </c>
      <c r="AP91">
        <f t="shared" si="27"/>
        <v>0</v>
      </c>
      <c r="AQ91">
        <f>SUM(AP$8:AP91)</f>
        <v>63.5</v>
      </c>
      <c r="AR91">
        <f t="shared" si="28"/>
        <v>0</v>
      </c>
      <c r="AS91">
        <f>SUM(AR$8:AR91)</f>
        <v>11.5</v>
      </c>
    </row>
    <row r="92" spans="2:45" ht="15.75" x14ac:dyDescent="0.25">
      <c r="B92" s="4"/>
      <c r="C92" s="5"/>
      <c r="D92" s="5"/>
      <c r="E92" s="6"/>
      <c r="F92" s="98"/>
      <c r="G92" s="89"/>
      <c r="H92" s="78"/>
      <c r="I92" s="78"/>
      <c r="J92" s="78"/>
      <c r="K92" s="90"/>
      <c r="L92" s="46" t="str">
        <f t="shared" si="18"/>
        <v>0</v>
      </c>
      <c r="M92" s="47">
        <f t="shared" si="29"/>
        <v>0</v>
      </c>
      <c r="N92" s="48">
        <f t="shared" si="19"/>
        <v>0</v>
      </c>
      <c r="Q92" s="4"/>
      <c r="R92" s="5"/>
      <c r="S92" s="6"/>
      <c r="T92" s="6"/>
      <c r="U92" s="98"/>
      <c r="V92" s="89"/>
      <c r="W92" s="78"/>
      <c r="X92" s="78"/>
      <c r="Y92" s="78"/>
      <c r="Z92" s="90"/>
      <c r="AA92" s="49" t="str">
        <f t="shared" si="20"/>
        <v>0</v>
      </c>
      <c r="AB92" s="50">
        <f t="shared" si="21"/>
        <v>0</v>
      </c>
      <c r="AC92" s="48">
        <f t="shared" si="22"/>
        <v>0</v>
      </c>
      <c r="AG92" s="45" t="str" cm="1">
        <f t="array" ref="AG92">IFERROR(IF(INDEX(Date_Ad,MATCH(0,INDEX(COUNTIF(AG$7:AG91,Date_Ad),0,0),0))=0,"",INDEX(Date_Ad,MATCH(0,INDEX(COUNTIF(AG$7:AG91,Date_Ad),0,0),0))),"")</f>
        <v/>
      </c>
      <c r="AH92" s="45" t="str">
        <f t="shared" si="23"/>
        <v/>
      </c>
      <c r="AI92">
        <f t="shared" si="24"/>
        <v>0</v>
      </c>
      <c r="AJ92">
        <f>SUM(AI$8:AI92)</f>
        <v>38.5</v>
      </c>
      <c r="AK92">
        <f t="shared" si="25"/>
        <v>0</v>
      </c>
      <c r="AL92">
        <f>SUM(AK$8:AK92)</f>
        <v>16.5</v>
      </c>
      <c r="AN92" s="45" t="str" cm="1">
        <f t="array" ref="AN92">IFERROR(IF(INDEX(Date_Ch,MATCH(0,INDEX(COUNTIF(AN$7:AN91,Date_Ch),0,0),0))=0,"",INDEX(Date_Ch,MATCH(0,INDEX(COUNTIF(AN$7:AN91,Date_Ch),0,0),0))),"")</f>
        <v/>
      </c>
      <c r="AO92" s="45" t="str">
        <f t="shared" si="26"/>
        <v/>
      </c>
      <c r="AP92">
        <f t="shared" si="27"/>
        <v>0</v>
      </c>
      <c r="AQ92">
        <f>SUM(AP$8:AP92)</f>
        <v>63.5</v>
      </c>
      <c r="AR92">
        <f t="shared" si="28"/>
        <v>0</v>
      </c>
      <c r="AS92">
        <f>SUM(AR$8:AR92)</f>
        <v>11.5</v>
      </c>
    </row>
    <row r="93" spans="2:45" ht="15.75" x14ac:dyDescent="0.25">
      <c r="B93" s="4"/>
      <c r="C93" s="5"/>
      <c r="D93" s="5"/>
      <c r="E93" s="6"/>
      <c r="F93" s="98"/>
      <c r="G93" s="89"/>
      <c r="H93" s="78"/>
      <c r="I93" s="78"/>
      <c r="J93" s="78"/>
      <c r="K93" s="90"/>
      <c r="L93" s="46" t="str">
        <f t="shared" si="18"/>
        <v>0</v>
      </c>
      <c r="M93" s="47">
        <f t="shared" si="29"/>
        <v>0</v>
      </c>
      <c r="N93" s="48">
        <f t="shared" si="19"/>
        <v>0</v>
      </c>
      <c r="Q93" s="4"/>
      <c r="R93" s="5"/>
      <c r="S93" s="6"/>
      <c r="T93" s="6"/>
      <c r="U93" s="98"/>
      <c r="V93" s="89"/>
      <c r="W93" s="78"/>
      <c r="X93" s="78"/>
      <c r="Y93" s="78"/>
      <c r="Z93" s="90"/>
      <c r="AA93" s="49" t="str">
        <f t="shared" si="20"/>
        <v>0</v>
      </c>
      <c r="AB93" s="50">
        <f t="shared" si="21"/>
        <v>0</v>
      </c>
      <c r="AC93" s="48">
        <f t="shared" si="22"/>
        <v>0</v>
      </c>
      <c r="AG93" s="45" t="str" cm="1">
        <f t="array" ref="AG93">IFERROR(IF(INDEX(Date_Ad,MATCH(0,INDEX(COUNTIF(AG$7:AG92,Date_Ad),0,0),0))=0,"",INDEX(Date_Ad,MATCH(0,INDEX(COUNTIF(AG$7:AG92,Date_Ad),0,0),0))),"")</f>
        <v/>
      </c>
      <c r="AH93" s="45" t="str">
        <f t="shared" si="23"/>
        <v/>
      </c>
      <c r="AI93">
        <f t="shared" si="24"/>
        <v>0</v>
      </c>
      <c r="AJ93">
        <f>SUM(AI$8:AI93)</f>
        <v>38.5</v>
      </c>
      <c r="AK93">
        <f t="shared" si="25"/>
        <v>0</v>
      </c>
      <c r="AL93">
        <f>SUM(AK$8:AK93)</f>
        <v>16.5</v>
      </c>
      <c r="AN93" s="45" t="str" cm="1">
        <f t="array" ref="AN93">IFERROR(IF(INDEX(Date_Ch,MATCH(0,INDEX(COUNTIF(AN$7:AN92,Date_Ch),0,0),0))=0,"",INDEX(Date_Ch,MATCH(0,INDEX(COUNTIF(AN$7:AN92,Date_Ch),0,0),0))),"")</f>
        <v/>
      </c>
      <c r="AO93" s="45" t="str">
        <f t="shared" si="26"/>
        <v/>
      </c>
      <c r="AP93">
        <f t="shared" si="27"/>
        <v>0</v>
      </c>
      <c r="AQ93">
        <f>SUM(AP$8:AP93)</f>
        <v>63.5</v>
      </c>
      <c r="AR93">
        <f t="shared" si="28"/>
        <v>0</v>
      </c>
      <c r="AS93">
        <f>SUM(AR$8:AR93)</f>
        <v>11.5</v>
      </c>
    </row>
    <row r="94" spans="2:45" ht="15.75" x14ac:dyDescent="0.25">
      <c r="B94" s="4"/>
      <c r="C94" s="5"/>
      <c r="D94" s="5"/>
      <c r="E94" s="6"/>
      <c r="F94" s="98"/>
      <c r="G94" s="89"/>
      <c r="H94" s="78"/>
      <c r="I94" s="78"/>
      <c r="J94" s="78"/>
      <c r="K94" s="90"/>
      <c r="L94" s="46" t="str">
        <f t="shared" si="18"/>
        <v>0</v>
      </c>
      <c r="M94" s="47">
        <f t="shared" si="29"/>
        <v>0</v>
      </c>
      <c r="N94" s="48">
        <f t="shared" si="19"/>
        <v>0</v>
      </c>
      <c r="Q94" s="4"/>
      <c r="R94" s="5"/>
      <c r="S94" s="6"/>
      <c r="T94" s="6"/>
      <c r="U94" s="98"/>
      <c r="V94" s="89"/>
      <c r="W94" s="78"/>
      <c r="X94" s="78"/>
      <c r="Y94" s="78"/>
      <c r="Z94" s="90"/>
      <c r="AA94" s="49" t="str">
        <f t="shared" si="20"/>
        <v>0</v>
      </c>
      <c r="AB94" s="50">
        <f t="shared" si="21"/>
        <v>0</v>
      </c>
      <c r="AC94" s="48">
        <f t="shared" si="22"/>
        <v>0</v>
      </c>
      <c r="AG94" s="45" t="str" cm="1">
        <f t="array" ref="AG94">IFERROR(IF(INDEX(Date_Ad,MATCH(0,INDEX(COUNTIF(AG$7:AG93,Date_Ad),0,0),0))=0,"",INDEX(Date_Ad,MATCH(0,INDEX(COUNTIF(AG$7:AG93,Date_Ad),0,0),0))),"")</f>
        <v/>
      </c>
      <c r="AH94" s="45" t="str">
        <f t="shared" si="23"/>
        <v/>
      </c>
      <c r="AI94">
        <f t="shared" si="24"/>
        <v>0</v>
      </c>
      <c r="AJ94">
        <f>SUM(AI$8:AI94)</f>
        <v>38.5</v>
      </c>
      <c r="AK94">
        <f t="shared" si="25"/>
        <v>0</v>
      </c>
      <c r="AL94">
        <f>SUM(AK$8:AK94)</f>
        <v>16.5</v>
      </c>
      <c r="AN94" s="45" t="str" cm="1">
        <f t="array" ref="AN94">IFERROR(IF(INDEX(Date_Ch,MATCH(0,INDEX(COUNTIF(AN$7:AN93,Date_Ch),0,0),0))=0,"",INDEX(Date_Ch,MATCH(0,INDEX(COUNTIF(AN$7:AN93,Date_Ch),0,0),0))),"")</f>
        <v/>
      </c>
      <c r="AO94" s="45" t="str">
        <f t="shared" si="26"/>
        <v/>
      </c>
      <c r="AP94">
        <f t="shared" si="27"/>
        <v>0</v>
      </c>
      <c r="AQ94">
        <f>SUM(AP$8:AP94)</f>
        <v>63.5</v>
      </c>
      <c r="AR94">
        <f t="shared" si="28"/>
        <v>0</v>
      </c>
      <c r="AS94">
        <f>SUM(AR$8:AR94)</f>
        <v>11.5</v>
      </c>
    </row>
    <row r="95" spans="2:45" ht="15.75" x14ac:dyDescent="0.25">
      <c r="B95" s="4"/>
      <c r="C95" s="5"/>
      <c r="D95" s="5"/>
      <c r="E95" s="6"/>
      <c r="F95" s="98"/>
      <c r="G95" s="89"/>
      <c r="H95" s="78"/>
      <c r="I95" s="78"/>
      <c r="J95" s="78"/>
      <c r="K95" s="90"/>
      <c r="L95" s="46" t="str">
        <f t="shared" si="18"/>
        <v>0</v>
      </c>
      <c r="M95" s="47">
        <f t="shared" si="29"/>
        <v>0</v>
      </c>
      <c r="N95" s="48">
        <f t="shared" si="19"/>
        <v>0</v>
      </c>
      <c r="Q95" s="4"/>
      <c r="R95" s="5"/>
      <c r="S95" s="6"/>
      <c r="T95" s="6"/>
      <c r="U95" s="98"/>
      <c r="V95" s="89"/>
      <c r="W95" s="78"/>
      <c r="X95" s="78"/>
      <c r="Y95" s="78"/>
      <c r="Z95" s="90"/>
      <c r="AA95" s="49" t="str">
        <f t="shared" si="20"/>
        <v>0</v>
      </c>
      <c r="AB95" s="50">
        <f t="shared" si="21"/>
        <v>0</v>
      </c>
      <c r="AC95" s="48">
        <f t="shared" si="22"/>
        <v>0</v>
      </c>
      <c r="AG95" s="45" t="str" cm="1">
        <f t="array" ref="AG95">IFERROR(IF(INDEX(Date_Ad,MATCH(0,INDEX(COUNTIF(AG$7:AG94,Date_Ad),0,0),0))=0,"",INDEX(Date_Ad,MATCH(0,INDEX(COUNTIF(AG$7:AG94,Date_Ad),0,0),0))),"")</f>
        <v/>
      </c>
      <c r="AH95" s="45" t="str">
        <f t="shared" si="23"/>
        <v/>
      </c>
      <c r="AI95">
        <f t="shared" si="24"/>
        <v>0</v>
      </c>
      <c r="AJ95">
        <f>SUM(AI$8:AI95)</f>
        <v>38.5</v>
      </c>
      <c r="AK95">
        <f t="shared" si="25"/>
        <v>0</v>
      </c>
      <c r="AL95">
        <f>SUM(AK$8:AK95)</f>
        <v>16.5</v>
      </c>
      <c r="AN95" s="45" t="str" cm="1">
        <f t="array" ref="AN95">IFERROR(IF(INDEX(Date_Ch,MATCH(0,INDEX(COUNTIF(AN$7:AN94,Date_Ch),0,0),0))=0,"",INDEX(Date_Ch,MATCH(0,INDEX(COUNTIF(AN$7:AN94,Date_Ch),0,0),0))),"")</f>
        <v/>
      </c>
      <c r="AO95" s="45" t="str">
        <f t="shared" si="26"/>
        <v/>
      </c>
      <c r="AP95">
        <f t="shared" si="27"/>
        <v>0</v>
      </c>
      <c r="AQ95">
        <f>SUM(AP$8:AP95)</f>
        <v>63.5</v>
      </c>
      <c r="AR95">
        <f t="shared" si="28"/>
        <v>0</v>
      </c>
      <c r="AS95">
        <f>SUM(AR$8:AR95)</f>
        <v>11.5</v>
      </c>
    </row>
    <row r="96" spans="2:45" ht="15.75" x14ac:dyDescent="0.25">
      <c r="B96" s="4"/>
      <c r="C96" s="5"/>
      <c r="D96" s="5"/>
      <c r="E96" s="6"/>
      <c r="F96" s="98"/>
      <c r="G96" s="89"/>
      <c r="H96" s="78"/>
      <c r="I96" s="78"/>
      <c r="J96" s="78"/>
      <c r="K96" s="90"/>
      <c r="L96" s="46" t="str">
        <f t="shared" si="18"/>
        <v>0</v>
      </c>
      <c r="M96" s="47">
        <f t="shared" si="29"/>
        <v>0</v>
      </c>
      <c r="N96" s="48">
        <f t="shared" si="19"/>
        <v>0</v>
      </c>
      <c r="Q96" s="4"/>
      <c r="R96" s="5"/>
      <c r="S96" s="6"/>
      <c r="T96" s="6"/>
      <c r="U96" s="98"/>
      <c r="V96" s="89"/>
      <c r="W96" s="78"/>
      <c r="X96" s="78"/>
      <c r="Y96" s="78"/>
      <c r="Z96" s="90"/>
      <c r="AA96" s="49" t="str">
        <f t="shared" si="20"/>
        <v>0</v>
      </c>
      <c r="AB96" s="50">
        <f t="shared" si="21"/>
        <v>0</v>
      </c>
      <c r="AC96" s="48">
        <f t="shared" si="22"/>
        <v>0</v>
      </c>
      <c r="AG96" s="45" t="str" cm="1">
        <f t="array" ref="AG96">IFERROR(IF(INDEX(Date_Ad,MATCH(0,INDEX(COUNTIF(AG$7:AG95,Date_Ad),0,0),0))=0,"",INDEX(Date_Ad,MATCH(0,INDEX(COUNTIF(AG$7:AG95,Date_Ad),0,0),0))),"")</f>
        <v/>
      </c>
      <c r="AH96" s="45" t="str">
        <f t="shared" si="23"/>
        <v/>
      </c>
      <c r="AI96">
        <f t="shared" si="24"/>
        <v>0</v>
      </c>
      <c r="AJ96">
        <f>SUM(AI$8:AI96)</f>
        <v>38.5</v>
      </c>
      <c r="AK96">
        <f t="shared" si="25"/>
        <v>0</v>
      </c>
      <c r="AL96">
        <f>SUM(AK$8:AK96)</f>
        <v>16.5</v>
      </c>
      <c r="AN96" s="45" t="str" cm="1">
        <f t="array" ref="AN96">IFERROR(IF(INDEX(Date_Ch,MATCH(0,INDEX(COUNTIF(AN$7:AN95,Date_Ch),0,0),0))=0,"",INDEX(Date_Ch,MATCH(0,INDEX(COUNTIF(AN$7:AN95,Date_Ch),0,0),0))),"")</f>
        <v/>
      </c>
      <c r="AO96" s="45" t="str">
        <f t="shared" si="26"/>
        <v/>
      </c>
      <c r="AP96">
        <f t="shared" si="27"/>
        <v>0</v>
      </c>
      <c r="AQ96">
        <f>SUM(AP$8:AP96)</f>
        <v>63.5</v>
      </c>
      <c r="AR96">
        <f t="shared" si="28"/>
        <v>0</v>
      </c>
      <c r="AS96">
        <f>SUM(AR$8:AR96)</f>
        <v>11.5</v>
      </c>
    </row>
    <row r="97" spans="2:45" ht="15.75" x14ac:dyDescent="0.25">
      <c r="B97" s="4"/>
      <c r="C97" s="5"/>
      <c r="D97" s="5"/>
      <c r="E97" s="6"/>
      <c r="F97" s="98"/>
      <c r="G97" s="89"/>
      <c r="H97" s="78"/>
      <c r="I97" s="78"/>
      <c r="J97" s="78"/>
      <c r="K97" s="90"/>
      <c r="L97" s="46" t="str">
        <f t="shared" si="18"/>
        <v>0</v>
      </c>
      <c r="M97" s="47">
        <f t="shared" si="29"/>
        <v>0</v>
      </c>
      <c r="N97" s="48">
        <f t="shared" si="19"/>
        <v>0</v>
      </c>
      <c r="Q97" s="4"/>
      <c r="R97" s="5"/>
      <c r="S97" s="6"/>
      <c r="T97" s="6"/>
      <c r="U97" s="98"/>
      <c r="V97" s="89"/>
      <c r="W97" s="78"/>
      <c r="X97" s="78"/>
      <c r="Y97" s="78"/>
      <c r="Z97" s="90"/>
      <c r="AA97" s="49" t="str">
        <f t="shared" si="20"/>
        <v>0</v>
      </c>
      <c r="AB97" s="50">
        <f t="shared" si="21"/>
        <v>0</v>
      </c>
      <c r="AC97" s="48">
        <f t="shared" si="22"/>
        <v>0</v>
      </c>
      <c r="AG97" s="45" t="str" cm="1">
        <f t="array" ref="AG97">IFERROR(IF(INDEX(Date_Ad,MATCH(0,INDEX(COUNTIF(AG$7:AG96,Date_Ad),0,0),0))=0,"",INDEX(Date_Ad,MATCH(0,INDEX(COUNTIF(AG$7:AG96,Date_Ad),0,0),0))),"")</f>
        <v/>
      </c>
      <c r="AH97" s="45" t="str">
        <f t="shared" si="23"/>
        <v/>
      </c>
      <c r="AI97">
        <f t="shared" si="24"/>
        <v>0</v>
      </c>
      <c r="AJ97">
        <f>SUM(AI$8:AI97)</f>
        <v>38.5</v>
      </c>
      <c r="AK97">
        <f t="shared" si="25"/>
        <v>0</v>
      </c>
      <c r="AL97">
        <f>SUM(AK$8:AK97)</f>
        <v>16.5</v>
      </c>
      <c r="AN97" s="45" t="str" cm="1">
        <f t="array" ref="AN97">IFERROR(IF(INDEX(Date_Ch,MATCH(0,INDEX(COUNTIF(AN$7:AN96,Date_Ch),0,0),0))=0,"",INDEX(Date_Ch,MATCH(0,INDEX(COUNTIF(AN$7:AN96,Date_Ch),0,0),0))),"")</f>
        <v/>
      </c>
      <c r="AO97" s="45" t="str">
        <f t="shared" si="26"/>
        <v/>
      </c>
      <c r="AP97">
        <f t="shared" si="27"/>
        <v>0</v>
      </c>
      <c r="AQ97">
        <f>SUM(AP$8:AP97)</f>
        <v>63.5</v>
      </c>
      <c r="AR97">
        <f t="shared" si="28"/>
        <v>0</v>
      </c>
      <c r="AS97">
        <f>SUM(AR$8:AR97)</f>
        <v>11.5</v>
      </c>
    </row>
    <row r="98" spans="2:45" ht="15.75" x14ac:dyDescent="0.25">
      <c r="B98" s="4"/>
      <c r="C98" s="5"/>
      <c r="D98" s="5"/>
      <c r="E98" s="6"/>
      <c r="F98" s="98"/>
      <c r="G98" s="89"/>
      <c r="H98" s="78"/>
      <c r="I98" s="78"/>
      <c r="J98" s="78"/>
      <c r="K98" s="90"/>
      <c r="L98" s="46" t="str">
        <f t="shared" si="18"/>
        <v>0</v>
      </c>
      <c r="M98" s="47">
        <f t="shared" si="29"/>
        <v>0</v>
      </c>
      <c r="N98" s="48">
        <f t="shared" si="19"/>
        <v>0</v>
      </c>
      <c r="Q98" s="4"/>
      <c r="R98" s="5"/>
      <c r="S98" s="6"/>
      <c r="T98" s="6"/>
      <c r="U98" s="98"/>
      <c r="V98" s="89"/>
      <c r="W98" s="78"/>
      <c r="X98" s="78"/>
      <c r="Y98" s="78"/>
      <c r="Z98" s="90"/>
      <c r="AA98" s="49" t="str">
        <f t="shared" si="20"/>
        <v>0</v>
      </c>
      <c r="AB98" s="50">
        <f t="shared" si="21"/>
        <v>0</v>
      </c>
      <c r="AC98" s="48">
        <f t="shared" si="22"/>
        <v>0</v>
      </c>
      <c r="AG98" s="45" t="str" cm="1">
        <f t="array" ref="AG98">IFERROR(IF(INDEX(Date_Ad,MATCH(0,INDEX(COUNTIF(AG$7:AG97,Date_Ad),0,0),0))=0,"",INDEX(Date_Ad,MATCH(0,INDEX(COUNTIF(AG$7:AG97,Date_Ad),0,0),0))),"")</f>
        <v/>
      </c>
      <c r="AH98" s="45" t="str">
        <f t="shared" si="23"/>
        <v/>
      </c>
      <c r="AI98">
        <f t="shared" si="24"/>
        <v>0</v>
      </c>
      <c r="AJ98">
        <f>SUM(AI$8:AI98)</f>
        <v>38.5</v>
      </c>
      <c r="AK98">
        <f t="shared" si="25"/>
        <v>0</v>
      </c>
      <c r="AL98">
        <f>SUM(AK$8:AK98)</f>
        <v>16.5</v>
      </c>
      <c r="AN98" s="45" t="str" cm="1">
        <f t="array" ref="AN98">IFERROR(IF(INDEX(Date_Ch,MATCH(0,INDEX(COUNTIF(AN$7:AN97,Date_Ch),0,0),0))=0,"",INDEX(Date_Ch,MATCH(0,INDEX(COUNTIF(AN$7:AN97,Date_Ch),0,0),0))),"")</f>
        <v/>
      </c>
      <c r="AO98" s="45" t="str">
        <f t="shared" si="26"/>
        <v/>
      </c>
      <c r="AP98">
        <f t="shared" si="27"/>
        <v>0</v>
      </c>
      <c r="AQ98">
        <f>SUM(AP$8:AP98)</f>
        <v>63.5</v>
      </c>
      <c r="AR98">
        <f t="shared" si="28"/>
        <v>0</v>
      </c>
      <c r="AS98">
        <f>SUM(AR$8:AR98)</f>
        <v>11.5</v>
      </c>
    </row>
    <row r="99" spans="2:45" ht="15.75" x14ac:dyDescent="0.25">
      <c r="B99" s="4"/>
      <c r="C99" s="5"/>
      <c r="D99" s="5"/>
      <c r="E99" s="6"/>
      <c r="F99" s="98"/>
      <c r="G99" s="89"/>
      <c r="H99" s="78"/>
      <c r="I99" s="78"/>
      <c r="J99" s="78"/>
      <c r="K99" s="90"/>
      <c r="L99" s="46" t="str">
        <f t="shared" si="18"/>
        <v>0</v>
      </c>
      <c r="M99" s="47">
        <f t="shared" si="29"/>
        <v>0</v>
      </c>
      <c r="N99" s="48">
        <f t="shared" si="19"/>
        <v>0</v>
      </c>
      <c r="Q99" s="4"/>
      <c r="R99" s="5"/>
      <c r="S99" s="6"/>
      <c r="T99" s="6"/>
      <c r="U99" s="98"/>
      <c r="V99" s="89"/>
      <c r="W99" s="78"/>
      <c r="X99" s="78"/>
      <c r="Y99" s="78"/>
      <c r="Z99" s="90"/>
      <c r="AA99" s="49" t="str">
        <f t="shared" si="20"/>
        <v>0</v>
      </c>
      <c r="AB99" s="50">
        <f t="shared" si="21"/>
        <v>0</v>
      </c>
      <c r="AC99" s="48">
        <f t="shared" si="22"/>
        <v>0</v>
      </c>
      <c r="AG99" s="45" t="str" cm="1">
        <f t="array" ref="AG99">IFERROR(IF(INDEX(Date_Ad,MATCH(0,INDEX(COUNTIF(AG$7:AG98,Date_Ad),0,0),0))=0,"",INDEX(Date_Ad,MATCH(0,INDEX(COUNTIF(AG$7:AG98,Date_Ad),0,0),0))),"")</f>
        <v/>
      </c>
      <c r="AH99" s="45" t="str">
        <f t="shared" si="23"/>
        <v/>
      </c>
      <c r="AI99">
        <f t="shared" si="24"/>
        <v>0</v>
      </c>
      <c r="AJ99">
        <f>SUM(AI$8:AI99)</f>
        <v>38.5</v>
      </c>
      <c r="AK99">
        <f t="shared" si="25"/>
        <v>0</v>
      </c>
      <c r="AL99">
        <f>SUM(AK$8:AK99)</f>
        <v>16.5</v>
      </c>
      <c r="AN99" s="45" t="str" cm="1">
        <f t="array" ref="AN99">IFERROR(IF(INDEX(Date_Ch,MATCH(0,INDEX(COUNTIF(AN$7:AN98,Date_Ch),0,0),0))=0,"",INDEX(Date_Ch,MATCH(0,INDEX(COUNTIF(AN$7:AN98,Date_Ch),0,0),0))),"")</f>
        <v/>
      </c>
      <c r="AO99" s="45" t="str">
        <f t="shared" si="26"/>
        <v/>
      </c>
      <c r="AP99">
        <f t="shared" si="27"/>
        <v>0</v>
      </c>
      <c r="AQ99">
        <f>SUM(AP$8:AP99)</f>
        <v>63.5</v>
      </c>
      <c r="AR99">
        <f t="shared" si="28"/>
        <v>0</v>
      </c>
      <c r="AS99">
        <f>SUM(AR$8:AR99)</f>
        <v>11.5</v>
      </c>
    </row>
    <row r="100" spans="2:45" ht="15.75" x14ac:dyDescent="0.25">
      <c r="B100" s="4"/>
      <c r="C100" s="5"/>
      <c r="D100" s="5"/>
      <c r="E100" s="6"/>
      <c r="F100" s="98"/>
      <c r="G100" s="89"/>
      <c r="H100" s="78"/>
      <c r="I100" s="78"/>
      <c r="J100" s="78"/>
      <c r="K100" s="90"/>
      <c r="L100" s="46" t="str">
        <f t="shared" si="18"/>
        <v>0</v>
      </c>
      <c r="M100" s="47">
        <f t="shared" si="29"/>
        <v>0</v>
      </c>
      <c r="N100" s="48">
        <f t="shared" si="19"/>
        <v>0</v>
      </c>
      <c r="Q100" s="4"/>
      <c r="R100" s="5"/>
      <c r="S100" s="6"/>
      <c r="T100" s="6"/>
      <c r="U100" s="98"/>
      <c r="V100" s="89"/>
      <c r="W100" s="78"/>
      <c r="X100" s="78"/>
      <c r="Y100" s="78"/>
      <c r="Z100" s="90"/>
      <c r="AA100" s="49" t="str">
        <f t="shared" si="20"/>
        <v>0</v>
      </c>
      <c r="AB100" s="50">
        <f t="shared" si="21"/>
        <v>0</v>
      </c>
      <c r="AC100" s="48">
        <f t="shared" si="22"/>
        <v>0</v>
      </c>
      <c r="AG100" s="45" t="str" cm="1">
        <f t="array" ref="AG100">IFERROR(IF(INDEX(Date_Ad,MATCH(0,INDEX(COUNTIF(AG$7:AG99,Date_Ad),0,0),0))=0,"",INDEX(Date_Ad,MATCH(0,INDEX(COUNTIF(AG$7:AG99,Date_Ad),0,0),0))),"")</f>
        <v/>
      </c>
      <c r="AH100" s="45" t="str">
        <f t="shared" si="23"/>
        <v/>
      </c>
      <c r="AI100">
        <f t="shared" si="24"/>
        <v>0</v>
      </c>
      <c r="AJ100">
        <f>SUM(AI$8:AI100)</f>
        <v>38.5</v>
      </c>
      <c r="AK100">
        <f t="shared" si="25"/>
        <v>0</v>
      </c>
      <c r="AL100">
        <f>SUM(AK$8:AK100)</f>
        <v>16.5</v>
      </c>
      <c r="AN100" s="45" t="str" cm="1">
        <f t="array" ref="AN100">IFERROR(IF(INDEX(Date_Ch,MATCH(0,INDEX(COUNTIF(AN$7:AN99,Date_Ch),0,0),0))=0,"",INDEX(Date_Ch,MATCH(0,INDEX(COUNTIF(AN$7:AN99,Date_Ch),0,0),0))),"")</f>
        <v/>
      </c>
      <c r="AO100" s="45" t="str">
        <f t="shared" si="26"/>
        <v/>
      </c>
      <c r="AP100">
        <f t="shared" si="27"/>
        <v>0</v>
      </c>
      <c r="AQ100">
        <f>SUM(AP$8:AP100)</f>
        <v>63.5</v>
      </c>
      <c r="AR100">
        <f t="shared" si="28"/>
        <v>0</v>
      </c>
      <c r="AS100">
        <f>SUM(AR$8:AR100)</f>
        <v>11.5</v>
      </c>
    </row>
    <row r="101" spans="2:45" ht="15.75" x14ac:dyDescent="0.25">
      <c r="B101" s="4"/>
      <c r="C101" s="5"/>
      <c r="D101" s="5"/>
      <c r="E101" s="6"/>
      <c r="F101" s="98"/>
      <c r="G101" s="89"/>
      <c r="H101" s="78"/>
      <c r="I101" s="78"/>
      <c r="J101" s="78"/>
      <c r="K101" s="90"/>
      <c r="L101" s="46" t="str">
        <f t="shared" si="18"/>
        <v>0</v>
      </c>
      <c r="M101" s="47">
        <f t="shared" si="29"/>
        <v>0</v>
      </c>
      <c r="N101" s="48">
        <f t="shared" si="19"/>
        <v>0</v>
      </c>
      <c r="Q101" s="4"/>
      <c r="R101" s="5"/>
      <c r="S101" s="6"/>
      <c r="T101" s="6"/>
      <c r="U101" s="98"/>
      <c r="V101" s="89"/>
      <c r="W101" s="78"/>
      <c r="X101" s="78"/>
      <c r="Y101" s="78"/>
      <c r="Z101" s="90"/>
      <c r="AA101" s="49" t="str">
        <f t="shared" si="20"/>
        <v>0</v>
      </c>
      <c r="AB101" s="50">
        <f t="shared" si="21"/>
        <v>0</v>
      </c>
      <c r="AC101" s="48">
        <f t="shared" si="22"/>
        <v>0</v>
      </c>
      <c r="AG101" s="45" t="str" cm="1">
        <f t="array" ref="AG101">IFERROR(IF(INDEX(Date_Ad,MATCH(0,INDEX(COUNTIF(AG$7:AG100,Date_Ad),0,0),0))=0,"",INDEX(Date_Ad,MATCH(0,INDEX(COUNTIF(AG$7:AG100,Date_Ad),0,0),0))),"")</f>
        <v/>
      </c>
      <c r="AH101" s="45" t="str">
        <f t="shared" si="23"/>
        <v/>
      </c>
      <c r="AI101">
        <f t="shared" si="24"/>
        <v>0</v>
      </c>
      <c r="AJ101">
        <f>SUM(AI$8:AI101)</f>
        <v>38.5</v>
      </c>
      <c r="AK101">
        <f t="shared" si="25"/>
        <v>0</v>
      </c>
      <c r="AL101">
        <f>SUM(AK$8:AK101)</f>
        <v>16.5</v>
      </c>
      <c r="AN101" s="45" t="str" cm="1">
        <f t="array" ref="AN101">IFERROR(IF(INDEX(Date_Ch,MATCH(0,INDEX(COUNTIF(AN$7:AN100,Date_Ch),0,0),0))=0,"",INDEX(Date_Ch,MATCH(0,INDEX(COUNTIF(AN$7:AN100,Date_Ch),0,0),0))),"")</f>
        <v/>
      </c>
      <c r="AO101" s="45" t="str">
        <f t="shared" si="26"/>
        <v/>
      </c>
      <c r="AP101">
        <f t="shared" si="27"/>
        <v>0</v>
      </c>
      <c r="AQ101">
        <f>SUM(AP$8:AP101)</f>
        <v>63.5</v>
      </c>
      <c r="AR101">
        <f t="shared" si="28"/>
        <v>0</v>
      </c>
      <c r="AS101">
        <f>SUM(AR$8:AR101)</f>
        <v>11.5</v>
      </c>
    </row>
    <row r="102" spans="2:45" ht="15.75" x14ac:dyDescent="0.25">
      <c r="B102" s="4"/>
      <c r="C102" s="5"/>
      <c r="D102" s="5"/>
      <c r="E102" s="6"/>
      <c r="F102" s="98"/>
      <c r="G102" s="89"/>
      <c r="H102" s="78"/>
      <c r="I102" s="78"/>
      <c r="J102" s="78"/>
      <c r="K102" s="90"/>
      <c r="L102" s="46" t="str">
        <f t="shared" si="18"/>
        <v>0</v>
      </c>
      <c r="M102" s="47">
        <f t="shared" si="29"/>
        <v>0</v>
      </c>
      <c r="N102" s="48">
        <f t="shared" si="19"/>
        <v>0</v>
      </c>
      <c r="Q102" s="4"/>
      <c r="R102" s="5"/>
      <c r="S102" s="6"/>
      <c r="T102" s="6"/>
      <c r="U102" s="98"/>
      <c r="V102" s="89"/>
      <c r="W102" s="78"/>
      <c r="X102" s="78"/>
      <c r="Y102" s="78"/>
      <c r="Z102" s="90"/>
      <c r="AA102" s="49" t="str">
        <f t="shared" si="20"/>
        <v>0</v>
      </c>
      <c r="AB102" s="50">
        <f t="shared" si="21"/>
        <v>0</v>
      </c>
      <c r="AC102" s="48">
        <f t="shared" si="22"/>
        <v>0</v>
      </c>
      <c r="AG102" s="45" t="str" cm="1">
        <f t="array" ref="AG102">IFERROR(IF(INDEX(Date_Ad,MATCH(0,INDEX(COUNTIF(AG$7:AG101,Date_Ad),0,0),0))=0,"",INDEX(Date_Ad,MATCH(0,INDEX(COUNTIF(AG$7:AG101,Date_Ad),0,0),0))),"")</f>
        <v/>
      </c>
      <c r="AH102" s="45" t="str">
        <f t="shared" si="23"/>
        <v/>
      </c>
      <c r="AI102">
        <f t="shared" si="24"/>
        <v>0</v>
      </c>
      <c r="AJ102">
        <f>SUM(AI$8:AI102)</f>
        <v>38.5</v>
      </c>
      <c r="AK102">
        <f t="shared" si="25"/>
        <v>0</v>
      </c>
      <c r="AL102">
        <f>SUM(AK$8:AK102)</f>
        <v>16.5</v>
      </c>
      <c r="AN102" s="45" t="str" cm="1">
        <f t="array" ref="AN102">IFERROR(IF(INDEX(Date_Ch,MATCH(0,INDEX(COUNTIF(AN$7:AN101,Date_Ch),0,0),0))=0,"",INDEX(Date_Ch,MATCH(0,INDEX(COUNTIF(AN$7:AN101,Date_Ch),0,0),0))),"")</f>
        <v/>
      </c>
      <c r="AO102" s="45" t="str">
        <f t="shared" si="26"/>
        <v/>
      </c>
      <c r="AP102">
        <f t="shared" si="27"/>
        <v>0</v>
      </c>
      <c r="AQ102">
        <f>SUM(AP$8:AP102)</f>
        <v>63.5</v>
      </c>
      <c r="AR102">
        <f t="shared" si="28"/>
        <v>0</v>
      </c>
      <c r="AS102">
        <f>SUM(AR$8:AR102)</f>
        <v>11.5</v>
      </c>
    </row>
    <row r="103" spans="2:45" ht="15.75" x14ac:dyDescent="0.25">
      <c r="B103" s="4"/>
      <c r="C103" s="5"/>
      <c r="D103" s="5"/>
      <c r="E103" s="6"/>
      <c r="F103" s="98"/>
      <c r="G103" s="89"/>
      <c r="H103" s="78"/>
      <c r="I103" s="78"/>
      <c r="J103" s="78"/>
      <c r="K103" s="90"/>
      <c r="L103" s="46" t="str">
        <f t="shared" si="18"/>
        <v>0</v>
      </c>
      <c r="M103" s="47">
        <f t="shared" si="29"/>
        <v>0</v>
      </c>
      <c r="N103" s="48">
        <f t="shared" si="19"/>
        <v>0</v>
      </c>
      <c r="Q103" s="4"/>
      <c r="R103" s="5"/>
      <c r="S103" s="6"/>
      <c r="T103" s="6"/>
      <c r="U103" s="98"/>
      <c r="V103" s="89"/>
      <c r="W103" s="78"/>
      <c r="X103" s="78"/>
      <c r="Y103" s="78"/>
      <c r="Z103" s="90"/>
      <c r="AA103" s="49" t="str">
        <f t="shared" si="20"/>
        <v>0</v>
      </c>
      <c r="AB103" s="50">
        <f t="shared" si="21"/>
        <v>0</v>
      </c>
      <c r="AC103" s="48">
        <f t="shared" si="22"/>
        <v>0</v>
      </c>
      <c r="AG103" s="45" t="str" cm="1">
        <f t="array" ref="AG103">IFERROR(IF(INDEX(Date_Ad,MATCH(0,INDEX(COUNTIF(AG$7:AG102,Date_Ad),0,0),0))=0,"",INDEX(Date_Ad,MATCH(0,INDEX(COUNTIF(AG$7:AG102,Date_Ad),0,0),0))),"")</f>
        <v/>
      </c>
      <c r="AH103" s="45" t="str">
        <f t="shared" si="23"/>
        <v/>
      </c>
      <c r="AI103">
        <f t="shared" si="24"/>
        <v>0</v>
      </c>
      <c r="AJ103">
        <f>SUM(AI$8:AI103)</f>
        <v>38.5</v>
      </c>
      <c r="AK103">
        <f t="shared" si="25"/>
        <v>0</v>
      </c>
      <c r="AL103">
        <f>SUM(AK$8:AK103)</f>
        <v>16.5</v>
      </c>
      <c r="AN103" s="45" t="str" cm="1">
        <f t="array" ref="AN103">IFERROR(IF(INDEX(Date_Ch,MATCH(0,INDEX(COUNTIF(AN$7:AN102,Date_Ch),0,0),0))=0,"",INDEX(Date_Ch,MATCH(0,INDEX(COUNTIF(AN$7:AN102,Date_Ch),0,0),0))),"")</f>
        <v/>
      </c>
      <c r="AO103" s="45" t="str">
        <f t="shared" si="26"/>
        <v/>
      </c>
      <c r="AP103">
        <f t="shared" si="27"/>
        <v>0</v>
      </c>
      <c r="AQ103">
        <f>SUM(AP$8:AP103)</f>
        <v>63.5</v>
      </c>
      <c r="AR103">
        <f t="shared" si="28"/>
        <v>0</v>
      </c>
      <c r="AS103">
        <f>SUM(AR$8:AR103)</f>
        <v>11.5</v>
      </c>
    </row>
    <row r="104" spans="2:45" ht="15.75" x14ac:dyDescent="0.25">
      <c r="B104" s="4"/>
      <c r="C104" s="5"/>
      <c r="D104" s="5"/>
      <c r="E104" s="6"/>
      <c r="F104" s="98"/>
      <c r="G104" s="89"/>
      <c r="H104" s="78"/>
      <c r="I104" s="78"/>
      <c r="J104" s="78"/>
      <c r="K104" s="90"/>
      <c r="L104" s="46" t="str">
        <f t="shared" si="18"/>
        <v>0</v>
      </c>
      <c r="M104" s="47">
        <f t="shared" si="29"/>
        <v>0</v>
      </c>
      <c r="N104" s="48">
        <f t="shared" si="19"/>
        <v>0</v>
      </c>
      <c r="Q104" s="4"/>
      <c r="R104" s="5"/>
      <c r="S104" s="6"/>
      <c r="T104" s="6"/>
      <c r="U104" s="98"/>
      <c r="V104" s="89"/>
      <c r="W104" s="78"/>
      <c r="X104" s="78"/>
      <c r="Y104" s="78"/>
      <c r="Z104" s="90"/>
      <c r="AA104" s="49" t="str">
        <f t="shared" si="20"/>
        <v>0</v>
      </c>
      <c r="AB104" s="50">
        <f t="shared" si="21"/>
        <v>0</v>
      </c>
      <c r="AC104" s="48">
        <f t="shared" si="22"/>
        <v>0</v>
      </c>
      <c r="AG104" s="45" t="str" cm="1">
        <f t="array" ref="AG104">IFERROR(IF(INDEX(Date_Ad,MATCH(0,INDEX(COUNTIF(AG$7:AG103,Date_Ad),0,0),0))=0,"",INDEX(Date_Ad,MATCH(0,INDEX(COUNTIF(AG$7:AG103,Date_Ad),0,0),0))),"")</f>
        <v/>
      </c>
      <c r="AH104" s="45" t="str">
        <f t="shared" ref="AH104:AH135" si="30">IFERROR(LARGE(Date_Ad_Unique,ROW()-7),"")</f>
        <v/>
      </c>
      <c r="AI104">
        <f t="shared" ref="AI104:AI135" si="31">SUMIFS(Time_Ad,Date_Ad,$AH104)</f>
        <v>0</v>
      </c>
      <c r="AJ104">
        <f>SUM(AI$8:AI104)</f>
        <v>38.5</v>
      </c>
      <c r="AK104">
        <f t="shared" ref="AK104:AK135" si="32">SUMIFS(Time_Ad,Date_Ad,$AH104,Part_Ad,"Participatory")</f>
        <v>0</v>
      </c>
      <c r="AL104">
        <f>SUM(AK$8:AK104)</f>
        <v>16.5</v>
      </c>
      <c r="AN104" s="45" t="str" cm="1">
        <f t="array" ref="AN104">IFERROR(IF(INDEX(Date_Ch,MATCH(0,INDEX(COUNTIF(AN$7:AN103,Date_Ch),0,0),0))=0,"",INDEX(Date_Ch,MATCH(0,INDEX(COUNTIF(AN$7:AN103,Date_Ch),0,0),0))),"")</f>
        <v/>
      </c>
      <c r="AO104" s="45" t="str">
        <f t="shared" ref="AO104:AO135" si="33">IFERROR(LARGE(Date_Ch_Unique,ROW()-7),"")</f>
        <v/>
      </c>
      <c r="AP104">
        <f t="shared" ref="AP104:AP135" si="34">SUMIFS(Time_Ch,Date_Ch,$AO104)</f>
        <v>0</v>
      </c>
      <c r="AQ104">
        <f>SUM(AP$8:AP104)</f>
        <v>63.5</v>
      </c>
      <c r="AR104">
        <f t="shared" ref="AR104:AR135" si="35">SUMIFS(Time_Ch,Date_Ch,$AO104,Part_Ch,"Participatory")</f>
        <v>0</v>
      </c>
      <c r="AS104">
        <f>SUM(AR$8:AR104)</f>
        <v>11.5</v>
      </c>
    </row>
    <row r="105" spans="2:45" ht="15.75" x14ac:dyDescent="0.25">
      <c r="B105" s="4"/>
      <c r="C105" s="5"/>
      <c r="D105" s="5"/>
      <c r="E105" s="6"/>
      <c r="F105" s="98"/>
      <c r="G105" s="89"/>
      <c r="H105" s="78"/>
      <c r="I105" s="78"/>
      <c r="J105" s="78"/>
      <c r="K105" s="90"/>
      <c r="L105" s="46" t="str">
        <f t="shared" si="18"/>
        <v>0</v>
      </c>
      <c r="M105" s="47">
        <f t="shared" si="29"/>
        <v>0</v>
      </c>
      <c r="N105" s="48">
        <f t="shared" si="19"/>
        <v>0</v>
      </c>
      <c r="Q105" s="4"/>
      <c r="R105" s="5"/>
      <c r="S105" s="6"/>
      <c r="T105" s="6"/>
      <c r="U105" s="98"/>
      <c r="V105" s="89"/>
      <c r="W105" s="78"/>
      <c r="X105" s="78"/>
      <c r="Y105" s="78"/>
      <c r="Z105" s="90"/>
      <c r="AA105" s="49" t="str">
        <f t="shared" si="20"/>
        <v>0</v>
      </c>
      <c r="AB105" s="50">
        <f t="shared" si="21"/>
        <v>0</v>
      </c>
      <c r="AC105" s="48">
        <f t="shared" si="22"/>
        <v>0</v>
      </c>
      <c r="AG105" s="45" t="str" cm="1">
        <f t="array" ref="AG105">IFERROR(IF(INDEX(Date_Ad,MATCH(0,INDEX(COUNTIF(AG$7:AG104,Date_Ad),0,0),0))=0,"",INDEX(Date_Ad,MATCH(0,INDEX(COUNTIF(AG$7:AG104,Date_Ad),0,0),0))),"")</f>
        <v/>
      </c>
      <c r="AH105" s="45" t="str">
        <f t="shared" si="30"/>
        <v/>
      </c>
      <c r="AI105">
        <f t="shared" si="31"/>
        <v>0</v>
      </c>
      <c r="AJ105">
        <f>SUM(AI$8:AI105)</f>
        <v>38.5</v>
      </c>
      <c r="AK105">
        <f t="shared" si="32"/>
        <v>0</v>
      </c>
      <c r="AL105">
        <f>SUM(AK$8:AK105)</f>
        <v>16.5</v>
      </c>
      <c r="AN105" s="45" t="str" cm="1">
        <f t="array" ref="AN105">IFERROR(IF(INDEX(Date_Ch,MATCH(0,INDEX(COUNTIF(AN$7:AN104,Date_Ch),0,0),0))=0,"",INDEX(Date_Ch,MATCH(0,INDEX(COUNTIF(AN$7:AN104,Date_Ch),0,0),0))),"")</f>
        <v/>
      </c>
      <c r="AO105" s="45" t="str">
        <f t="shared" si="33"/>
        <v/>
      </c>
      <c r="AP105">
        <f t="shared" si="34"/>
        <v>0</v>
      </c>
      <c r="AQ105">
        <f>SUM(AP$8:AP105)</f>
        <v>63.5</v>
      </c>
      <c r="AR105">
        <f t="shared" si="35"/>
        <v>0</v>
      </c>
      <c r="AS105">
        <f>SUM(AR$8:AR105)</f>
        <v>11.5</v>
      </c>
    </row>
    <row r="106" spans="2:45" ht="15.75" x14ac:dyDescent="0.25">
      <c r="B106" s="4"/>
      <c r="C106" s="5"/>
      <c r="D106" s="5"/>
      <c r="E106" s="6"/>
      <c r="F106" s="98"/>
      <c r="G106" s="89"/>
      <c r="H106" s="78"/>
      <c r="I106" s="78"/>
      <c r="J106" s="78"/>
      <c r="K106" s="90"/>
      <c r="L106" s="46" t="str">
        <f t="shared" si="18"/>
        <v>0</v>
      </c>
      <c r="M106" s="47">
        <f t="shared" si="29"/>
        <v>0</v>
      </c>
      <c r="N106" s="48">
        <f t="shared" si="19"/>
        <v>0</v>
      </c>
      <c r="Q106" s="4"/>
      <c r="R106" s="5"/>
      <c r="S106" s="6"/>
      <c r="T106" s="6"/>
      <c r="U106" s="98"/>
      <c r="V106" s="89"/>
      <c r="W106" s="78"/>
      <c r="X106" s="78"/>
      <c r="Y106" s="78"/>
      <c r="Z106" s="90"/>
      <c r="AA106" s="49" t="str">
        <f t="shared" si="20"/>
        <v>0</v>
      </c>
      <c r="AB106" s="50">
        <f t="shared" si="21"/>
        <v>0</v>
      </c>
      <c r="AC106" s="48">
        <f t="shared" si="22"/>
        <v>0</v>
      </c>
      <c r="AG106" s="45" t="str" cm="1">
        <f t="array" ref="AG106">IFERROR(IF(INDEX(Date_Ad,MATCH(0,INDEX(COUNTIF(AG$7:AG105,Date_Ad),0,0),0))=0,"",INDEX(Date_Ad,MATCH(0,INDEX(COUNTIF(AG$7:AG105,Date_Ad),0,0),0))),"")</f>
        <v/>
      </c>
      <c r="AH106" s="45" t="str">
        <f t="shared" si="30"/>
        <v/>
      </c>
      <c r="AI106">
        <f t="shared" si="31"/>
        <v>0</v>
      </c>
      <c r="AJ106">
        <f>SUM(AI$8:AI106)</f>
        <v>38.5</v>
      </c>
      <c r="AK106">
        <f t="shared" si="32"/>
        <v>0</v>
      </c>
      <c r="AL106">
        <f>SUM(AK$8:AK106)</f>
        <v>16.5</v>
      </c>
      <c r="AN106" s="45" t="str" cm="1">
        <f t="array" ref="AN106">IFERROR(IF(INDEX(Date_Ch,MATCH(0,INDEX(COUNTIF(AN$7:AN105,Date_Ch),0,0),0))=0,"",INDEX(Date_Ch,MATCH(0,INDEX(COUNTIF(AN$7:AN105,Date_Ch),0,0),0))),"")</f>
        <v/>
      </c>
      <c r="AO106" s="45" t="str">
        <f t="shared" si="33"/>
        <v/>
      </c>
      <c r="AP106">
        <f t="shared" si="34"/>
        <v>0</v>
      </c>
      <c r="AQ106">
        <f>SUM(AP$8:AP106)</f>
        <v>63.5</v>
      </c>
      <c r="AR106">
        <f t="shared" si="35"/>
        <v>0</v>
      </c>
      <c r="AS106">
        <f>SUM(AR$8:AR106)</f>
        <v>11.5</v>
      </c>
    </row>
    <row r="107" spans="2:45" ht="15.75" x14ac:dyDescent="0.25">
      <c r="B107" s="4"/>
      <c r="C107" s="5"/>
      <c r="D107" s="5"/>
      <c r="E107" s="6"/>
      <c r="F107" s="98"/>
      <c r="G107" s="89"/>
      <c r="H107" s="78"/>
      <c r="I107" s="78"/>
      <c r="J107" s="78"/>
      <c r="K107" s="90"/>
      <c r="L107" s="46" t="str">
        <f t="shared" si="18"/>
        <v>0</v>
      </c>
      <c r="M107" s="47">
        <f t="shared" si="29"/>
        <v>0</v>
      </c>
      <c r="N107" s="48">
        <f t="shared" si="19"/>
        <v>0</v>
      </c>
      <c r="Q107" s="4"/>
      <c r="R107" s="5"/>
      <c r="S107" s="6"/>
      <c r="T107" s="6"/>
      <c r="U107" s="98"/>
      <c r="V107" s="89"/>
      <c r="W107" s="78"/>
      <c r="X107" s="78"/>
      <c r="Y107" s="78"/>
      <c r="Z107" s="90"/>
      <c r="AA107" s="49" t="str">
        <f t="shared" si="20"/>
        <v>0</v>
      </c>
      <c r="AB107" s="50">
        <f t="shared" si="21"/>
        <v>0</v>
      </c>
      <c r="AC107" s="48">
        <f t="shared" si="22"/>
        <v>0</v>
      </c>
      <c r="AG107" s="45" t="str" cm="1">
        <f t="array" ref="AG107">IFERROR(IF(INDEX(Date_Ad,MATCH(0,INDEX(COUNTIF(AG$7:AG106,Date_Ad),0,0),0))=0,"",INDEX(Date_Ad,MATCH(0,INDEX(COUNTIF(AG$7:AG106,Date_Ad),0,0),0))),"")</f>
        <v/>
      </c>
      <c r="AH107" s="45" t="str">
        <f t="shared" si="30"/>
        <v/>
      </c>
      <c r="AI107">
        <f t="shared" si="31"/>
        <v>0</v>
      </c>
      <c r="AJ107">
        <f>SUM(AI$8:AI107)</f>
        <v>38.5</v>
      </c>
      <c r="AK107">
        <f t="shared" si="32"/>
        <v>0</v>
      </c>
      <c r="AL107">
        <f>SUM(AK$8:AK107)</f>
        <v>16.5</v>
      </c>
      <c r="AN107" s="45" t="str" cm="1">
        <f t="array" ref="AN107">IFERROR(IF(INDEX(Date_Ch,MATCH(0,INDEX(COUNTIF(AN$7:AN106,Date_Ch),0,0),0))=0,"",INDEX(Date_Ch,MATCH(0,INDEX(COUNTIF(AN$7:AN106,Date_Ch),0,0),0))),"")</f>
        <v/>
      </c>
      <c r="AO107" s="45" t="str">
        <f t="shared" si="33"/>
        <v/>
      </c>
      <c r="AP107">
        <f t="shared" si="34"/>
        <v>0</v>
      </c>
      <c r="AQ107">
        <f>SUM(AP$8:AP107)</f>
        <v>63.5</v>
      </c>
      <c r="AR107">
        <f t="shared" si="35"/>
        <v>0</v>
      </c>
      <c r="AS107">
        <f>SUM(AR$8:AR107)</f>
        <v>11.5</v>
      </c>
    </row>
    <row r="108" spans="2:45" ht="15.75" x14ac:dyDescent="0.25">
      <c r="B108" s="4"/>
      <c r="C108" s="5"/>
      <c r="D108" s="5"/>
      <c r="E108" s="6"/>
      <c r="F108" s="98"/>
      <c r="G108" s="89"/>
      <c r="H108" s="78"/>
      <c r="I108" s="78"/>
      <c r="J108" s="78"/>
      <c r="K108" s="90"/>
      <c r="L108" s="46" t="str">
        <f t="shared" si="18"/>
        <v>0</v>
      </c>
      <c r="M108" s="47">
        <f t="shared" si="29"/>
        <v>0</v>
      </c>
      <c r="N108" s="48">
        <f t="shared" si="19"/>
        <v>0</v>
      </c>
      <c r="Q108" s="4"/>
      <c r="R108" s="5"/>
      <c r="S108" s="6"/>
      <c r="T108" s="6"/>
      <c r="U108" s="98"/>
      <c r="V108" s="89"/>
      <c r="W108" s="78"/>
      <c r="X108" s="78"/>
      <c r="Y108" s="78"/>
      <c r="Z108" s="90"/>
      <c r="AA108" s="49" t="str">
        <f t="shared" si="20"/>
        <v>0</v>
      </c>
      <c r="AB108" s="50">
        <f t="shared" si="21"/>
        <v>0</v>
      </c>
      <c r="AC108" s="48">
        <f t="shared" si="22"/>
        <v>0</v>
      </c>
      <c r="AG108" s="45" t="str" cm="1">
        <f t="array" ref="AG108">IFERROR(IF(INDEX(Date_Ad,MATCH(0,INDEX(COUNTIF(AG$7:AG107,Date_Ad),0,0),0))=0,"",INDEX(Date_Ad,MATCH(0,INDEX(COUNTIF(AG$7:AG107,Date_Ad),0,0),0))),"")</f>
        <v/>
      </c>
      <c r="AH108" s="45" t="str">
        <f t="shared" si="30"/>
        <v/>
      </c>
      <c r="AI108">
        <f t="shared" si="31"/>
        <v>0</v>
      </c>
      <c r="AJ108">
        <f>SUM(AI$8:AI108)</f>
        <v>38.5</v>
      </c>
      <c r="AK108">
        <f t="shared" si="32"/>
        <v>0</v>
      </c>
      <c r="AL108">
        <f>SUM(AK$8:AK108)</f>
        <v>16.5</v>
      </c>
      <c r="AN108" s="45" t="str" cm="1">
        <f t="array" ref="AN108">IFERROR(IF(INDEX(Date_Ch,MATCH(0,INDEX(COUNTIF(AN$7:AN107,Date_Ch),0,0),0))=0,"",INDEX(Date_Ch,MATCH(0,INDEX(COUNTIF(AN$7:AN107,Date_Ch),0,0),0))),"")</f>
        <v/>
      </c>
      <c r="AO108" s="45" t="str">
        <f t="shared" si="33"/>
        <v/>
      </c>
      <c r="AP108">
        <f t="shared" si="34"/>
        <v>0</v>
      </c>
      <c r="AQ108">
        <f>SUM(AP$8:AP108)</f>
        <v>63.5</v>
      </c>
      <c r="AR108">
        <f t="shared" si="35"/>
        <v>0</v>
      </c>
      <c r="AS108">
        <f>SUM(AR$8:AR108)</f>
        <v>11.5</v>
      </c>
    </row>
    <row r="109" spans="2:45" ht="15.75" x14ac:dyDescent="0.25">
      <c r="B109" s="4"/>
      <c r="C109" s="5"/>
      <c r="D109" s="5"/>
      <c r="E109" s="6"/>
      <c r="F109" s="98"/>
      <c r="G109" s="89"/>
      <c r="H109" s="78"/>
      <c r="I109" s="78"/>
      <c r="J109" s="78"/>
      <c r="K109" s="90"/>
      <c r="L109" s="46" t="str">
        <f t="shared" si="18"/>
        <v>0</v>
      </c>
      <c r="M109" s="47">
        <f t="shared" si="29"/>
        <v>0</v>
      </c>
      <c r="N109" s="48">
        <f t="shared" si="19"/>
        <v>0</v>
      </c>
      <c r="Q109" s="4"/>
      <c r="R109" s="5"/>
      <c r="S109" s="6"/>
      <c r="T109" s="6"/>
      <c r="U109" s="98"/>
      <c r="V109" s="89"/>
      <c r="W109" s="78"/>
      <c r="X109" s="78"/>
      <c r="Y109" s="78"/>
      <c r="Z109" s="90"/>
      <c r="AA109" s="49" t="str">
        <f t="shared" si="20"/>
        <v>0</v>
      </c>
      <c r="AB109" s="50">
        <f t="shared" si="21"/>
        <v>0</v>
      </c>
      <c r="AC109" s="48">
        <f t="shared" si="22"/>
        <v>0</v>
      </c>
      <c r="AG109" s="45" t="str" cm="1">
        <f t="array" ref="AG109">IFERROR(IF(INDEX(Date_Ad,MATCH(0,INDEX(COUNTIF(AG$7:AG108,Date_Ad),0,0),0))=0,"",INDEX(Date_Ad,MATCH(0,INDEX(COUNTIF(AG$7:AG108,Date_Ad),0,0),0))),"")</f>
        <v/>
      </c>
      <c r="AH109" s="45" t="str">
        <f t="shared" si="30"/>
        <v/>
      </c>
      <c r="AI109">
        <f t="shared" si="31"/>
        <v>0</v>
      </c>
      <c r="AJ109">
        <f>SUM(AI$8:AI109)</f>
        <v>38.5</v>
      </c>
      <c r="AK109">
        <f t="shared" si="32"/>
        <v>0</v>
      </c>
      <c r="AL109">
        <f>SUM(AK$8:AK109)</f>
        <v>16.5</v>
      </c>
      <c r="AN109" s="45" t="str" cm="1">
        <f t="array" ref="AN109">IFERROR(IF(INDEX(Date_Ch,MATCH(0,INDEX(COUNTIF(AN$7:AN108,Date_Ch),0,0),0))=0,"",INDEX(Date_Ch,MATCH(0,INDEX(COUNTIF(AN$7:AN108,Date_Ch),0,0),0))),"")</f>
        <v/>
      </c>
      <c r="AO109" s="45" t="str">
        <f t="shared" si="33"/>
        <v/>
      </c>
      <c r="AP109">
        <f t="shared" si="34"/>
        <v>0</v>
      </c>
      <c r="AQ109">
        <f>SUM(AP$8:AP109)</f>
        <v>63.5</v>
      </c>
      <c r="AR109">
        <f t="shared" si="35"/>
        <v>0</v>
      </c>
      <c r="AS109">
        <f>SUM(AR$8:AR109)</f>
        <v>11.5</v>
      </c>
    </row>
    <row r="110" spans="2:45" ht="15.75" x14ac:dyDescent="0.25">
      <c r="B110" s="4"/>
      <c r="C110" s="5"/>
      <c r="D110" s="5"/>
      <c r="E110" s="6"/>
      <c r="F110" s="98"/>
      <c r="G110" s="89"/>
      <c r="H110" s="78"/>
      <c r="I110" s="78"/>
      <c r="J110" s="78"/>
      <c r="K110" s="90"/>
      <c r="L110" s="46" t="str">
        <f t="shared" si="18"/>
        <v>0</v>
      </c>
      <c r="M110" s="47">
        <f t="shared" si="29"/>
        <v>0</v>
      </c>
      <c r="N110" s="48">
        <f t="shared" si="19"/>
        <v>0</v>
      </c>
      <c r="Q110" s="4"/>
      <c r="R110" s="5"/>
      <c r="S110" s="6"/>
      <c r="T110" s="6"/>
      <c r="U110" s="98"/>
      <c r="V110" s="89"/>
      <c r="W110" s="78"/>
      <c r="X110" s="78"/>
      <c r="Y110" s="78"/>
      <c r="Z110" s="90"/>
      <c r="AA110" s="49" t="str">
        <f t="shared" si="20"/>
        <v>0</v>
      </c>
      <c r="AB110" s="50">
        <f t="shared" si="21"/>
        <v>0</v>
      </c>
      <c r="AC110" s="48">
        <f t="shared" si="22"/>
        <v>0</v>
      </c>
      <c r="AG110" s="45" t="str" cm="1">
        <f t="array" ref="AG110">IFERROR(IF(INDEX(Date_Ad,MATCH(0,INDEX(COUNTIF(AG$7:AG109,Date_Ad),0,0),0))=0,"",INDEX(Date_Ad,MATCH(0,INDEX(COUNTIF(AG$7:AG109,Date_Ad),0,0),0))),"")</f>
        <v/>
      </c>
      <c r="AH110" s="45" t="str">
        <f t="shared" si="30"/>
        <v/>
      </c>
      <c r="AI110">
        <f t="shared" si="31"/>
        <v>0</v>
      </c>
      <c r="AJ110">
        <f>SUM(AI$8:AI110)</f>
        <v>38.5</v>
      </c>
      <c r="AK110">
        <f t="shared" si="32"/>
        <v>0</v>
      </c>
      <c r="AL110">
        <f>SUM(AK$8:AK110)</f>
        <v>16.5</v>
      </c>
      <c r="AN110" s="45" t="str" cm="1">
        <f t="array" ref="AN110">IFERROR(IF(INDEX(Date_Ch,MATCH(0,INDEX(COUNTIF(AN$7:AN109,Date_Ch),0,0),0))=0,"",INDEX(Date_Ch,MATCH(0,INDEX(COUNTIF(AN$7:AN109,Date_Ch),0,0),0))),"")</f>
        <v/>
      </c>
      <c r="AO110" s="45" t="str">
        <f t="shared" si="33"/>
        <v/>
      </c>
      <c r="AP110">
        <f t="shared" si="34"/>
        <v>0</v>
      </c>
      <c r="AQ110">
        <f>SUM(AP$8:AP110)</f>
        <v>63.5</v>
      </c>
      <c r="AR110">
        <f t="shared" si="35"/>
        <v>0</v>
      </c>
      <c r="AS110">
        <f>SUM(AR$8:AR110)</f>
        <v>11.5</v>
      </c>
    </row>
    <row r="111" spans="2:45" ht="15.75" x14ac:dyDescent="0.25">
      <c r="B111" s="4"/>
      <c r="C111" s="5"/>
      <c r="D111" s="5"/>
      <c r="E111" s="6"/>
      <c r="F111" s="98"/>
      <c r="G111" s="89"/>
      <c r="H111" s="78"/>
      <c r="I111" s="78"/>
      <c r="J111" s="78"/>
      <c r="K111" s="90"/>
      <c r="L111" s="46" t="str">
        <f t="shared" si="18"/>
        <v>0</v>
      </c>
      <c r="M111" s="47">
        <f t="shared" si="29"/>
        <v>0</v>
      </c>
      <c r="N111" s="48">
        <f t="shared" si="19"/>
        <v>0</v>
      </c>
      <c r="Q111" s="4"/>
      <c r="R111" s="5"/>
      <c r="S111" s="6"/>
      <c r="T111" s="6"/>
      <c r="U111" s="98"/>
      <c r="V111" s="89"/>
      <c r="W111" s="78"/>
      <c r="X111" s="78"/>
      <c r="Y111" s="78"/>
      <c r="Z111" s="90"/>
      <c r="AA111" s="49" t="str">
        <f t="shared" si="20"/>
        <v>0</v>
      </c>
      <c r="AB111" s="50">
        <f t="shared" si="21"/>
        <v>0</v>
      </c>
      <c r="AC111" s="48">
        <f t="shared" si="22"/>
        <v>0</v>
      </c>
      <c r="AG111" s="45" t="str" cm="1">
        <f t="array" ref="AG111">IFERROR(IF(INDEX(Date_Ad,MATCH(0,INDEX(COUNTIF(AG$7:AG110,Date_Ad),0,0),0))=0,"",INDEX(Date_Ad,MATCH(0,INDEX(COUNTIF(AG$7:AG110,Date_Ad),0,0),0))),"")</f>
        <v/>
      </c>
      <c r="AH111" s="45" t="str">
        <f t="shared" si="30"/>
        <v/>
      </c>
      <c r="AI111">
        <f t="shared" si="31"/>
        <v>0</v>
      </c>
      <c r="AJ111">
        <f>SUM(AI$8:AI111)</f>
        <v>38.5</v>
      </c>
      <c r="AK111">
        <f t="shared" si="32"/>
        <v>0</v>
      </c>
      <c r="AL111">
        <f>SUM(AK$8:AK111)</f>
        <v>16.5</v>
      </c>
      <c r="AN111" s="45" t="str" cm="1">
        <f t="array" ref="AN111">IFERROR(IF(INDEX(Date_Ch,MATCH(0,INDEX(COUNTIF(AN$7:AN110,Date_Ch),0,0),0))=0,"",INDEX(Date_Ch,MATCH(0,INDEX(COUNTIF(AN$7:AN110,Date_Ch),0,0),0))),"")</f>
        <v/>
      </c>
      <c r="AO111" s="45" t="str">
        <f t="shared" si="33"/>
        <v/>
      </c>
      <c r="AP111">
        <f t="shared" si="34"/>
        <v>0</v>
      </c>
      <c r="AQ111">
        <f>SUM(AP$8:AP111)</f>
        <v>63.5</v>
      </c>
      <c r="AR111">
        <f t="shared" si="35"/>
        <v>0</v>
      </c>
      <c r="AS111">
        <f>SUM(AR$8:AR111)</f>
        <v>11.5</v>
      </c>
    </row>
    <row r="112" spans="2:45" ht="15.75" x14ac:dyDescent="0.25">
      <c r="B112" s="4"/>
      <c r="C112" s="5"/>
      <c r="D112" s="5"/>
      <c r="E112" s="6"/>
      <c r="F112" s="98"/>
      <c r="G112" s="89"/>
      <c r="H112" s="78"/>
      <c r="I112" s="78"/>
      <c r="J112" s="78"/>
      <c r="K112" s="90"/>
      <c r="L112" s="46" t="str">
        <f t="shared" si="18"/>
        <v>0</v>
      </c>
      <c r="M112" s="47">
        <f t="shared" si="29"/>
        <v>0</v>
      </c>
      <c r="N112" s="48">
        <f t="shared" si="19"/>
        <v>0</v>
      </c>
      <c r="Q112" s="4"/>
      <c r="R112" s="5"/>
      <c r="S112" s="6"/>
      <c r="T112" s="6"/>
      <c r="U112" s="98"/>
      <c r="V112" s="89"/>
      <c r="W112" s="78"/>
      <c r="X112" s="78"/>
      <c r="Y112" s="78"/>
      <c r="Z112" s="90"/>
      <c r="AA112" s="49" t="str">
        <f t="shared" si="20"/>
        <v>0</v>
      </c>
      <c r="AB112" s="50">
        <f t="shared" si="21"/>
        <v>0</v>
      </c>
      <c r="AC112" s="48">
        <f t="shared" si="22"/>
        <v>0</v>
      </c>
      <c r="AG112" s="45" t="str" cm="1">
        <f t="array" ref="AG112">IFERROR(IF(INDEX(Date_Ad,MATCH(0,INDEX(COUNTIF(AG$7:AG111,Date_Ad),0,0),0))=0,"",INDEX(Date_Ad,MATCH(0,INDEX(COUNTIF(AG$7:AG111,Date_Ad),0,0),0))),"")</f>
        <v/>
      </c>
      <c r="AH112" s="45" t="str">
        <f t="shared" si="30"/>
        <v/>
      </c>
      <c r="AI112">
        <f t="shared" si="31"/>
        <v>0</v>
      </c>
      <c r="AJ112">
        <f>SUM(AI$8:AI112)</f>
        <v>38.5</v>
      </c>
      <c r="AK112">
        <f t="shared" si="32"/>
        <v>0</v>
      </c>
      <c r="AL112">
        <f>SUM(AK$8:AK112)</f>
        <v>16.5</v>
      </c>
      <c r="AN112" s="45" t="str" cm="1">
        <f t="array" ref="AN112">IFERROR(IF(INDEX(Date_Ch,MATCH(0,INDEX(COUNTIF(AN$7:AN111,Date_Ch),0,0),0))=0,"",INDEX(Date_Ch,MATCH(0,INDEX(COUNTIF(AN$7:AN111,Date_Ch),0,0),0))),"")</f>
        <v/>
      </c>
      <c r="AO112" s="45" t="str">
        <f t="shared" si="33"/>
        <v/>
      </c>
      <c r="AP112">
        <f t="shared" si="34"/>
        <v>0</v>
      </c>
      <c r="AQ112">
        <f>SUM(AP$8:AP112)</f>
        <v>63.5</v>
      </c>
      <c r="AR112">
        <f t="shared" si="35"/>
        <v>0</v>
      </c>
      <c r="AS112">
        <f>SUM(AR$8:AR112)</f>
        <v>11.5</v>
      </c>
    </row>
    <row r="113" spans="2:45" ht="15.75" x14ac:dyDescent="0.25">
      <c r="B113" s="4"/>
      <c r="C113" s="5"/>
      <c r="D113" s="5"/>
      <c r="E113" s="6"/>
      <c r="F113" s="98"/>
      <c r="G113" s="89"/>
      <c r="H113" s="78"/>
      <c r="I113" s="78"/>
      <c r="J113" s="78"/>
      <c r="K113" s="90"/>
      <c r="L113" s="46" t="str">
        <f t="shared" si="18"/>
        <v>0</v>
      </c>
      <c r="M113" s="47">
        <f t="shared" si="29"/>
        <v>0</v>
      </c>
      <c r="N113" s="48">
        <f t="shared" si="19"/>
        <v>0</v>
      </c>
      <c r="Q113" s="4"/>
      <c r="R113" s="5"/>
      <c r="S113" s="6"/>
      <c r="T113" s="6"/>
      <c r="U113" s="98"/>
      <c r="V113" s="89"/>
      <c r="W113" s="78"/>
      <c r="X113" s="78"/>
      <c r="Y113" s="78"/>
      <c r="Z113" s="90"/>
      <c r="AA113" s="49" t="str">
        <f t="shared" si="20"/>
        <v>0</v>
      </c>
      <c r="AB113" s="50">
        <f t="shared" si="21"/>
        <v>0</v>
      </c>
      <c r="AC113" s="48">
        <f t="shared" si="22"/>
        <v>0</v>
      </c>
      <c r="AG113" s="45" t="str" cm="1">
        <f t="array" ref="AG113">IFERROR(IF(INDEX(Date_Ad,MATCH(0,INDEX(COUNTIF(AG$7:AG112,Date_Ad),0,0),0))=0,"",INDEX(Date_Ad,MATCH(0,INDEX(COUNTIF(AG$7:AG112,Date_Ad),0,0),0))),"")</f>
        <v/>
      </c>
      <c r="AH113" s="45" t="str">
        <f t="shared" si="30"/>
        <v/>
      </c>
      <c r="AI113">
        <f t="shared" si="31"/>
        <v>0</v>
      </c>
      <c r="AJ113">
        <f>SUM(AI$8:AI113)</f>
        <v>38.5</v>
      </c>
      <c r="AK113">
        <f t="shared" si="32"/>
        <v>0</v>
      </c>
      <c r="AL113">
        <f>SUM(AK$8:AK113)</f>
        <v>16.5</v>
      </c>
      <c r="AN113" s="45" t="str" cm="1">
        <f t="array" ref="AN113">IFERROR(IF(INDEX(Date_Ch,MATCH(0,INDEX(COUNTIF(AN$7:AN112,Date_Ch),0,0),0))=0,"",INDEX(Date_Ch,MATCH(0,INDEX(COUNTIF(AN$7:AN112,Date_Ch),0,0),0))),"")</f>
        <v/>
      </c>
      <c r="AO113" s="45" t="str">
        <f t="shared" si="33"/>
        <v/>
      </c>
      <c r="AP113">
        <f t="shared" si="34"/>
        <v>0</v>
      </c>
      <c r="AQ113">
        <f>SUM(AP$8:AP113)</f>
        <v>63.5</v>
      </c>
      <c r="AR113">
        <f t="shared" si="35"/>
        <v>0</v>
      </c>
      <c r="AS113">
        <f>SUM(AR$8:AR113)</f>
        <v>11.5</v>
      </c>
    </row>
    <row r="114" spans="2:45" ht="15.75" x14ac:dyDescent="0.25">
      <c r="B114" s="4"/>
      <c r="C114" s="5"/>
      <c r="D114" s="5"/>
      <c r="E114" s="6"/>
      <c r="F114" s="98"/>
      <c r="G114" s="89"/>
      <c r="H114" s="78"/>
      <c r="I114" s="78"/>
      <c r="J114" s="78"/>
      <c r="K114" s="90"/>
      <c r="L114" s="46" t="str">
        <f t="shared" si="18"/>
        <v>0</v>
      </c>
      <c r="M114" s="47">
        <f t="shared" si="29"/>
        <v>0</v>
      </c>
      <c r="N114" s="48">
        <f t="shared" si="19"/>
        <v>0</v>
      </c>
      <c r="Q114" s="4"/>
      <c r="R114" s="5"/>
      <c r="S114" s="6"/>
      <c r="T114" s="6"/>
      <c r="U114" s="98"/>
      <c r="V114" s="89"/>
      <c r="W114" s="78"/>
      <c r="X114" s="78"/>
      <c r="Y114" s="78"/>
      <c r="Z114" s="90"/>
      <c r="AA114" s="49" t="str">
        <f t="shared" si="20"/>
        <v>0</v>
      </c>
      <c r="AB114" s="50">
        <f t="shared" si="21"/>
        <v>0</v>
      </c>
      <c r="AC114" s="48">
        <f t="shared" si="22"/>
        <v>0</v>
      </c>
      <c r="AG114" s="45" t="str" cm="1">
        <f t="array" ref="AG114">IFERROR(IF(INDEX(Date_Ad,MATCH(0,INDEX(COUNTIF(AG$7:AG113,Date_Ad),0,0),0))=0,"",INDEX(Date_Ad,MATCH(0,INDEX(COUNTIF(AG$7:AG113,Date_Ad),0,0),0))),"")</f>
        <v/>
      </c>
      <c r="AH114" s="45" t="str">
        <f t="shared" si="30"/>
        <v/>
      </c>
      <c r="AI114">
        <f t="shared" si="31"/>
        <v>0</v>
      </c>
      <c r="AJ114">
        <f>SUM(AI$8:AI114)</f>
        <v>38.5</v>
      </c>
      <c r="AK114">
        <f t="shared" si="32"/>
        <v>0</v>
      </c>
      <c r="AL114">
        <f>SUM(AK$8:AK114)</f>
        <v>16.5</v>
      </c>
      <c r="AN114" s="45" t="str" cm="1">
        <f t="array" ref="AN114">IFERROR(IF(INDEX(Date_Ch,MATCH(0,INDEX(COUNTIF(AN$7:AN113,Date_Ch),0,0),0))=0,"",INDEX(Date_Ch,MATCH(0,INDEX(COUNTIF(AN$7:AN113,Date_Ch),0,0),0))),"")</f>
        <v/>
      </c>
      <c r="AO114" s="45" t="str">
        <f t="shared" si="33"/>
        <v/>
      </c>
      <c r="AP114">
        <f t="shared" si="34"/>
        <v>0</v>
      </c>
      <c r="AQ114">
        <f>SUM(AP$8:AP114)</f>
        <v>63.5</v>
      </c>
      <c r="AR114">
        <f t="shared" si="35"/>
        <v>0</v>
      </c>
      <c r="AS114">
        <f>SUM(AR$8:AR114)</f>
        <v>11.5</v>
      </c>
    </row>
    <row r="115" spans="2:45" ht="15.75" x14ac:dyDescent="0.25">
      <c r="B115" s="4"/>
      <c r="C115" s="5"/>
      <c r="D115" s="5"/>
      <c r="E115" s="6"/>
      <c r="F115" s="98"/>
      <c r="G115" s="89"/>
      <c r="H115" s="78"/>
      <c r="I115" s="78"/>
      <c r="J115" s="78"/>
      <c r="K115" s="90"/>
      <c r="L115" s="46" t="str">
        <f t="shared" si="18"/>
        <v>0</v>
      </c>
      <c r="M115" s="47">
        <f t="shared" si="29"/>
        <v>0</v>
      </c>
      <c r="N115" s="48">
        <f t="shared" si="19"/>
        <v>0</v>
      </c>
      <c r="Q115" s="4"/>
      <c r="R115" s="5"/>
      <c r="S115" s="6"/>
      <c r="T115" s="6"/>
      <c r="U115" s="98"/>
      <c r="V115" s="89"/>
      <c r="W115" s="78"/>
      <c r="X115" s="78"/>
      <c r="Y115" s="78"/>
      <c r="Z115" s="90"/>
      <c r="AA115" s="49" t="str">
        <f t="shared" si="20"/>
        <v>0</v>
      </c>
      <c r="AB115" s="50">
        <f t="shared" si="21"/>
        <v>0</v>
      </c>
      <c r="AC115" s="48">
        <f t="shared" si="22"/>
        <v>0</v>
      </c>
      <c r="AG115" s="45" t="str" cm="1">
        <f t="array" ref="AG115">IFERROR(IF(INDEX(Date_Ad,MATCH(0,INDEX(COUNTIF(AG$7:AG114,Date_Ad),0,0),0))=0,"",INDEX(Date_Ad,MATCH(0,INDEX(COUNTIF(AG$7:AG114,Date_Ad),0,0),0))),"")</f>
        <v/>
      </c>
      <c r="AH115" s="45" t="str">
        <f t="shared" si="30"/>
        <v/>
      </c>
      <c r="AI115">
        <f t="shared" si="31"/>
        <v>0</v>
      </c>
      <c r="AJ115">
        <f>SUM(AI$8:AI115)</f>
        <v>38.5</v>
      </c>
      <c r="AK115">
        <f t="shared" si="32"/>
        <v>0</v>
      </c>
      <c r="AL115">
        <f>SUM(AK$8:AK115)</f>
        <v>16.5</v>
      </c>
      <c r="AN115" s="45" t="str" cm="1">
        <f t="array" ref="AN115">IFERROR(IF(INDEX(Date_Ch,MATCH(0,INDEX(COUNTIF(AN$7:AN114,Date_Ch),0,0),0))=0,"",INDEX(Date_Ch,MATCH(0,INDEX(COUNTIF(AN$7:AN114,Date_Ch),0,0),0))),"")</f>
        <v/>
      </c>
      <c r="AO115" s="45" t="str">
        <f t="shared" si="33"/>
        <v/>
      </c>
      <c r="AP115">
        <f t="shared" si="34"/>
        <v>0</v>
      </c>
      <c r="AQ115">
        <f>SUM(AP$8:AP115)</f>
        <v>63.5</v>
      </c>
      <c r="AR115">
        <f t="shared" si="35"/>
        <v>0</v>
      </c>
      <c r="AS115">
        <f>SUM(AR$8:AR115)</f>
        <v>11.5</v>
      </c>
    </row>
    <row r="116" spans="2:45" ht="15.75" x14ac:dyDescent="0.25">
      <c r="B116" s="4"/>
      <c r="C116" s="5"/>
      <c r="D116" s="5"/>
      <c r="E116" s="6"/>
      <c r="F116" s="98"/>
      <c r="G116" s="89"/>
      <c r="H116" s="78"/>
      <c r="I116" s="78"/>
      <c r="J116" s="78"/>
      <c r="K116" s="90"/>
      <c r="L116" s="46" t="str">
        <f t="shared" si="18"/>
        <v>0</v>
      </c>
      <c r="M116" s="47">
        <f t="shared" si="29"/>
        <v>0</v>
      </c>
      <c r="N116" s="48">
        <f t="shared" si="19"/>
        <v>0</v>
      </c>
      <c r="Q116" s="4"/>
      <c r="R116" s="5"/>
      <c r="S116" s="6"/>
      <c r="T116" s="6"/>
      <c r="U116" s="98"/>
      <c r="V116" s="89"/>
      <c r="W116" s="78"/>
      <c r="X116" s="78"/>
      <c r="Y116" s="78"/>
      <c r="Z116" s="90"/>
      <c r="AA116" s="49" t="str">
        <f t="shared" si="20"/>
        <v>0</v>
      </c>
      <c r="AB116" s="50">
        <f t="shared" si="21"/>
        <v>0</v>
      </c>
      <c r="AC116" s="48">
        <f t="shared" si="22"/>
        <v>0</v>
      </c>
      <c r="AG116" s="45" t="str" cm="1">
        <f t="array" ref="AG116">IFERROR(IF(INDEX(Date_Ad,MATCH(0,INDEX(COUNTIF(AG$7:AG115,Date_Ad),0,0),0))=0,"",INDEX(Date_Ad,MATCH(0,INDEX(COUNTIF(AG$7:AG115,Date_Ad),0,0),0))),"")</f>
        <v/>
      </c>
      <c r="AH116" s="45" t="str">
        <f t="shared" si="30"/>
        <v/>
      </c>
      <c r="AI116">
        <f t="shared" si="31"/>
        <v>0</v>
      </c>
      <c r="AJ116">
        <f>SUM(AI$8:AI116)</f>
        <v>38.5</v>
      </c>
      <c r="AK116">
        <f t="shared" si="32"/>
        <v>0</v>
      </c>
      <c r="AL116">
        <f>SUM(AK$8:AK116)</f>
        <v>16.5</v>
      </c>
      <c r="AN116" s="45" t="str" cm="1">
        <f t="array" ref="AN116">IFERROR(IF(INDEX(Date_Ch,MATCH(0,INDEX(COUNTIF(AN$7:AN115,Date_Ch),0,0),0))=0,"",INDEX(Date_Ch,MATCH(0,INDEX(COUNTIF(AN$7:AN115,Date_Ch),0,0),0))),"")</f>
        <v/>
      </c>
      <c r="AO116" s="45" t="str">
        <f t="shared" si="33"/>
        <v/>
      </c>
      <c r="AP116">
        <f t="shared" si="34"/>
        <v>0</v>
      </c>
      <c r="AQ116">
        <f>SUM(AP$8:AP116)</f>
        <v>63.5</v>
      </c>
      <c r="AR116">
        <f t="shared" si="35"/>
        <v>0</v>
      </c>
      <c r="AS116">
        <f>SUM(AR$8:AR116)</f>
        <v>11.5</v>
      </c>
    </row>
    <row r="117" spans="2:45" ht="15.75" x14ac:dyDescent="0.25">
      <c r="B117" s="4"/>
      <c r="C117" s="5"/>
      <c r="D117" s="5"/>
      <c r="E117" s="6"/>
      <c r="F117" s="98"/>
      <c r="G117" s="89"/>
      <c r="H117" s="78"/>
      <c r="I117" s="78"/>
      <c r="J117" s="78"/>
      <c r="K117" s="90"/>
      <c r="L117" s="46" t="str">
        <f t="shared" si="18"/>
        <v>0</v>
      </c>
      <c r="M117" s="47">
        <f t="shared" si="29"/>
        <v>0</v>
      </c>
      <c r="N117" s="48">
        <f t="shared" si="19"/>
        <v>0</v>
      </c>
      <c r="Q117" s="4"/>
      <c r="R117" s="5"/>
      <c r="S117" s="6"/>
      <c r="T117" s="6"/>
      <c r="U117" s="98"/>
      <c r="V117" s="89"/>
      <c r="W117" s="78"/>
      <c r="X117" s="78"/>
      <c r="Y117" s="78"/>
      <c r="Z117" s="90"/>
      <c r="AA117" s="49" t="str">
        <f t="shared" si="20"/>
        <v>0</v>
      </c>
      <c r="AB117" s="50">
        <f t="shared" si="21"/>
        <v>0</v>
      </c>
      <c r="AC117" s="48">
        <f t="shared" si="22"/>
        <v>0</v>
      </c>
      <c r="AG117" s="45" t="str" cm="1">
        <f t="array" ref="AG117">IFERROR(IF(INDEX(Date_Ad,MATCH(0,INDEX(COUNTIF(AG$7:AG116,Date_Ad),0,0),0))=0,"",INDEX(Date_Ad,MATCH(0,INDEX(COUNTIF(AG$7:AG116,Date_Ad),0,0),0))),"")</f>
        <v/>
      </c>
      <c r="AH117" s="45" t="str">
        <f t="shared" si="30"/>
        <v/>
      </c>
      <c r="AI117">
        <f t="shared" si="31"/>
        <v>0</v>
      </c>
      <c r="AJ117">
        <f>SUM(AI$8:AI117)</f>
        <v>38.5</v>
      </c>
      <c r="AK117">
        <f t="shared" si="32"/>
        <v>0</v>
      </c>
      <c r="AL117">
        <f>SUM(AK$8:AK117)</f>
        <v>16.5</v>
      </c>
      <c r="AN117" s="45" t="str" cm="1">
        <f t="array" ref="AN117">IFERROR(IF(INDEX(Date_Ch,MATCH(0,INDEX(COUNTIF(AN$7:AN116,Date_Ch),0,0),0))=0,"",INDEX(Date_Ch,MATCH(0,INDEX(COUNTIF(AN$7:AN116,Date_Ch),0,0),0))),"")</f>
        <v/>
      </c>
      <c r="AO117" s="45" t="str">
        <f t="shared" si="33"/>
        <v/>
      </c>
      <c r="AP117">
        <f t="shared" si="34"/>
        <v>0</v>
      </c>
      <c r="AQ117">
        <f>SUM(AP$8:AP117)</f>
        <v>63.5</v>
      </c>
      <c r="AR117">
        <f t="shared" si="35"/>
        <v>0</v>
      </c>
      <c r="AS117">
        <f>SUM(AR$8:AR117)</f>
        <v>11.5</v>
      </c>
    </row>
    <row r="118" spans="2:45" ht="15.75" x14ac:dyDescent="0.25">
      <c r="B118" s="4"/>
      <c r="C118" s="5"/>
      <c r="D118" s="5"/>
      <c r="E118" s="6"/>
      <c r="F118" s="98"/>
      <c r="G118" s="89"/>
      <c r="H118" s="78"/>
      <c r="I118" s="78"/>
      <c r="J118" s="78"/>
      <c r="K118" s="90"/>
      <c r="L118" s="46" t="str">
        <f t="shared" si="18"/>
        <v>0</v>
      </c>
      <c r="M118" s="47">
        <f t="shared" si="29"/>
        <v>0</v>
      </c>
      <c r="N118" s="48">
        <f t="shared" si="19"/>
        <v>0</v>
      </c>
      <c r="Q118" s="4"/>
      <c r="R118" s="5"/>
      <c r="S118" s="6"/>
      <c r="T118" s="6"/>
      <c r="U118" s="98"/>
      <c r="V118" s="89"/>
      <c r="W118" s="78"/>
      <c r="X118" s="78"/>
      <c r="Y118" s="78"/>
      <c r="Z118" s="90"/>
      <c r="AA118" s="49" t="str">
        <f t="shared" si="20"/>
        <v>0</v>
      </c>
      <c r="AB118" s="50">
        <f t="shared" si="21"/>
        <v>0</v>
      </c>
      <c r="AC118" s="48">
        <f t="shared" si="22"/>
        <v>0</v>
      </c>
      <c r="AG118" s="45" t="str" cm="1">
        <f t="array" ref="AG118">IFERROR(IF(INDEX(Date_Ad,MATCH(0,INDEX(COUNTIF(AG$7:AG117,Date_Ad),0,0),0))=0,"",INDEX(Date_Ad,MATCH(0,INDEX(COUNTIF(AG$7:AG117,Date_Ad),0,0),0))),"")</f>
        <v/>
      </c>
      <c r="AH118" s="45" t="str">
        <f t="shared" si="30"/>
        <v/>
      </c>
      <c r="AI118">
        <f t="shared" si="31"/>
        <v>0</v>
      </c>
      <c r="AJ118">
        <f>SUM(AI$8:AI118)</f>
        <v>38.5</v>
      </c>
      <c r="AK118">
        <f t="shared" si="32"/>
        <v>0</v>
      </c>
      <c r="AL118">
        <f>SUM(AK$8:AK118)</f>
        <v>16.5</v>
      </c>
      <c r="AN118" s="45" t="str" cm="1">
        <f t="array" ref="AN118">IFERROR(IF(INDEX(Date_Ch,MATCH(0,INDEX(COUNTIF(AN$7:AN117,Date_Ch),0,0),0))=0,"",INDEX(Date_Ch,MATCH(0,INDEX(COUNTIF(AN$7:AN117,Date_Ch),0,0),0))),"")</f>
        <v/>
      </c>
      <c r="AO118" s="45" t="str">
        <f t="shared" si="33"/>
        <v/>
      </c>
      <c r="AP118">
        <f t="shared" si="34"/>
        <v>0</v>
      </c>
      <c r="AQ118">
        <f>SUM(AP$8:AP118)</f>
        <v>63.5</v>
      </c>
      <c r="AR118">
        <f t="shared" si="35"/>
        <v>0</v>
      </c>
      <c r="AS118">
        <f>SUM(AR$8:AR118)</f>
        <v>11.5</v>
      </c>
    </row>
    <row r="119" spans="2:45" ht="15.75" x14ac:dyDescent="0.25">
      <c r="B119" s="4"/>
      <c r="C119" s="5"/>
      <c r="D119" s="5"/>
      <c r="E119" s="6"/>
      <c r="F119" s="98"/>
      <c r="G119" s="89"/>
      <c r="H119" s="78"/>
      <c r="I119" s="78"/>
      <c r="J119" s="78"/>
      <c r="K119" s="90"/>
      <c r="L119" s="46" t="str">
        <f t="shared" si="18"/>
        <v>0</v>
      </c>
      <c r="M119" s="47">
        <f t="shared" si="29"/>
        <v>0</v>
      </c>
      <c r="N119" s="48">
        <f t="shared" si="19"/>
        <v>0</v>
      </c>
      <c r="Q119" s="4"/>
      <c r="R119" s="5"/>
      <c r="S119" s="6"/>
      <c r="T119" s="6"/>
      <c r="U119" s="98"/>
      <c r="V119" s="89"/>
      <c r="W119" s="78"/>
      <c r="X119" s="78"/>
      <c r="Y119" s="78"/>
      <c r="Z119" s="90"/>
      <c r="AA119" s="49" t="str">
        <f t="shared" si="20"/>
        <v>0</v>
      </c>
      <c r="AB119" s="50">
        <f t="shared" si="21"/>
        <v>0</v>
      </c>
      <c r="AC119" s="48">
        <f t="shared" si="22"/>
        <v>0</v>
      </c>
      <c r="AG119" s="45" t="str" cm="1">
        <f t="array" ref="AG119">IFERROR(IF(INDEX(Date_Ad,MATCH(0,INDEX(COUNTIF(AG$7:AG118,Date_Ad),0,0),0))=0,"",INDEX(Date_Ad,MATCH(0,INDEX(COUNTIF(AG$7:AG118,Date_Ad),0,0),0))),"")</f>
        <v/>
      </c>
      <c r="AH119" s="45" t="str">
        <f t="shared" si="30"/>
        <v/>
      </c>
      <c r="AI119">
        <f t="shared" si="31"/>
        <v>0</v>
      </c>
      <c r="AJ119">
        <f>SUM(AI$8:AI119)</f>
        <v>38.5</v>
      </c>
      <c r="AK119">
        <f t="shared" si="32"/>
        <v>0</v>
      </c>
      <c r="AL119">
        <f>SUM(AK$8:AK119)</f>
        <v>16.5</v>
      </c>
      <c r="AN119" s="45" t="str" cm="1">
        <f t="array" ref="AN119">IFERROR(IF(INDEX(Date_Ch,MATCH(0,INDEX(COUNTIF(AN$7:AN118,Date_Ch),0,0),0))=0,"",INDEX(Date_Ch,MATCH(0,INDEX(COUNTIF(AN$7:AN118,Date_Ch),0,0),0))),"")</f>
        <v/>
      </c>
      <c r="AO119" s="45" t="str">
        <f t="shared" si="33"/>
        <v/>
      </c>
      <c r="AP119">
        <f t="shared" si="34"/>
        <v>0</v>
      </c>
      <c r="AQ119">
        <f>SUM(AP$8:AP119)</f>
        <v>63.5</v>
      </c>
      <c r="AR119">
        <f t="shared" si="35"/>
        <v>0</v>
      </c>
      <c r="AS119">
        <f>SUM(AR$8:AR119)</f>
        <v>11.5</v>
      </c>
    </row>
    <row r="120" spans="2:45" ht="15.75" x14ac:dyDescent="0.25">
      <c r="B120" s="4"/>
      <c r="C120" s="5"/>
      <c r="D120" s="5"/>
      <c r="E120" s="6"/>
      <c r="F120" s="98"/>
      <c r="G120" s="89"/>
      <c r="H120" s="78"/>
      <c r="I120" s="78"/>
      <c r="J120" s="78"/>
      <c r="K120" s="90"/>
      <c r="L120" s="46" t="str">
        <f t="shared" si="18"/>
        <v>0</v>
      </c>
      <c r="M120" s="47">
        <f t="shared" si="29"/>
        <v>0</v>
      </c>
      <c r="N120" s="48">
        <f t="shared" si="19"/>
        <v>0</v>
      </c>
      <c r="Q120" s="4"/>
      <c r="R120" s="5"/>
      <c r="S120" s="6"/>
      <c r="T120" s="6"/>
      <c r="U120" s="98"/>
      <c r="V120" s="89"/>
      <c r="W120" s="78"/>
      <c r="X120" s="78"/>
      <c r="Y120" s="78"/>
      <c r="Z120" s="90"/>
      <c r="AA120" s="49" t="str">
        <f t="shared" si="20"/>
        <v>0</v>
      </c>
      <c r="AB120" s="50">
        <f t="shared" si="21"/>
        <v>0</v>
      </c>
      <c r="AC120" s="48">
        <f t="shared" si="22"/>
        <v>0</v>
      </c>
      <c r="AG120" s="45" t="str" cm="1">
        <f t="array" ref="AG120">IFERROR(IF(INDEX(Date_Ad,MATCH(0,INDEX(COUNTIF(AG$7:AG119,Date_Ad),0,0),0))=0,"",INDEX(Date_Ad,MATCH(0,INDEX(COUNTIF(AG$7:AG119,Date_Ad),0,0),0))),"")</f>
        <v/>
      </c>
      <c r="AH120" s="45" t="str">
        <f t="shared" si="30"/>
        <v/>
      </c>
      <c r="AI120">
        <f t="shared" si="31"/>
        <v>0</v>
      </c>
      <c r="AJ120">
        <f>SUM(AI$8:AI120)</f>
        <v>38.5</v>
      </c>
      <c r="AK120">
        <f t="shared" si="32"/>
        <v>0</v>
      </c>
      <c r="AL120">
        <f>SUM(AK$8:AK120)</f>
        <v>16.5</v>
      </c>
      <c r="AN120" s="45" t="str" cm="1">
        <f t="array" ref="AN120">IFERROR(IF(INDEX(Date_Ch,MATCH(0,INDEX(COUNTIF(AN$7:AN119,Date_Ch),0,0),0))=0,"",INDEX(Date_Ch,MATCH(0,INDEX(COUNTIF(AN$7:AN119,Date_Ch),0,0),0))),"")</f>
        <v/>
      </c>
      <c r="AO120" s="45" t="str">
        <f t="shared" si="33"/>
        <v/>
      </c>
      <c r="AP120">
        <f t="shared" si="34"/>
        <v>0</v>
      </c>
      <c r="AQ120">
        <f>SUM(AP$8:AP120)</f>
        <v>63.5</v>
      </c>
      <c r="AR120">
        <f t="shared" si="35"/>
        <v>0</v>
      </c>
      <c r="AS120">
        <f>SUM(AR$8:AR120)</f>
        <v>11.5</v>
      </c>
    </row>
    <row r="121" spans="2:45" ht="15.75" x14ac:dyDescent="0.25">
      <c r="B121" s="4"/>
      <c r="C121" s="5"/>
      <c r="D121" s="5"/>
      <c r="E121" s="6"/>
      <c r="F121" s="98"/>
      <c r="G121" s="89"/>
      <c r="H121" s="78"/>
      <c r="I121" s="78"/>
      <c r="J121" s="78"/>
      <c r="K121" s="90"/>
      <c r="L121" s="46" t="str">
        <f t="shared" si="18"/>
        <v>0</v>
      </c>
      <c r="M121" s="47">
        <f t="shared" si="29"/>
        <v>0</v>
      </c>
      <c r="N121" s="48">
        <f t="shared" si="19"/>
        <v>0</v>
      </c>
      <c r="Q121" s="4"/>
      <c r="R121" s="5"/>
      <c r="S121" s="6"/>
      <c r="T121" s="6"/>
      <c r="U121" s="98"/>
      <c r="V121" s="89"/>
      <c r="W121" s="78"/>
      <c r="X121" s="78"/>
      <c r="Y121" s="78"/>
      <c r="Z121" s="90"/>
      <c r="AA121" s="49" t="str">
        <f t="shared" si="20"/>
        <v>0</v>
      </c>
      <c r="AB121" s="50">
        <f t="shared" si="21"/>
        <v>0</v>
      </c>
      <c r="AC121" s="48">
        <f t="shared" si="22"/>
        <v>0</v>
      </c>
      <c r="AG121" s="45" t="str" cm="1">
        <f t="array" ref="AG121">IFERROR(IF(INDEX(Date_Ad,MATCH(0,INDEX(COUNTIF(AG$7:AG120,Date_Ad),0,0),0))=0,"",INDEX(Date_Ad,MATCH(0,INDEX(COUNTIF(AG$7:AG120,Date_Ad),0,0),0))),"")</f>
        <v/>
      </c>
      <c r="AH121" s="45" t="str">
        <f t="shared" si="30"/>
        <v/>
      </c>
      <c r="AI121">
        <f t="shared" si="31"/>
        <v>0</v>
      </c>
      <c r="AJ121">
        <f>SUM(AI$8:AI121)</f>
        <v>38.5</v>
      </c>
      <c r="AK121">
        <f t="shared" si="32"/>
        <v>0</v>
      </c>
      <c r="AL121">
        <f>SUM(AK$8:AK121)</f>
        <v>16.5</v>
      </c>
      <c r="AN121" s="45" t="str" cm="1">
        <f t="array" ref="AN121">IFERROR(IF(INDEX(Date_Ch,MATCH(0,INDEX(COUNTIF(AN$7:AN120,Date_Ch),0,0),0))=0,"",INDEX(Date_Ch,MATCH(0,INDEX(COUNTIF(AN$7:AN120,Date_Ch),0,0),0))),"")</f>
        <v/>
      </c>
      <c r="AO121" s="45" t="str">
        <f t="shared" si="33"/>
        <v/>
      </c>
      <c r="AP121">
        <f t="shared" si="34"/>
        <v>0</v>
      </c>
      <c r="AQ121">
        <f>SUM(AP$8:AP121)</f>
        <v>63.5</v>
      </c>
      <c r="AR121">
        <f t="shared" si="35"/>
        <v>0</v>
      </c>
      <c r="AS121">
        <f>SUM(AR$8:AR121)</f>
        <v>11.5</v>
      </c>
    </row>
    <row r="122" spans="2:45" ht="15.75" x14ac:dyDescent="0.25">
      <c r="B122" s="4"/>
      <c r="C122" s="5"/>
      <c r="D122" s="5"/>
      <c r="E122" s="6"/>
      <c r="F122" s="98"/>
      <c r="G122" s="89"/>
      <c r="H122" s="78"/>
      <c r="I122" s="78"/>
      <c r="J122" s="78"/>
      <c r="K122" s="90"/>
      <c r="L122" s="46" t="str">
        <f t="shared" si="18"/>
        <v>0</v>
      </c>
      <c r="M122" s="47">
        <f t="shared" si="29"/>
        <v>0</v>
      </c>
      <c r="N122" s="48">
        <f t="shared" si="19"/>
        <v>0</v>
      </c>
      <c r="Q122" s="4"/>
      <c r="R122" s="5"/>
      <c r="S122" s="6"/>
      <c r="T122" s="6"/>
      <c r="U122" s="98"/>
      <c r="V122" s="89"/>
      <c r="W122" s="78"/>
      <c r="X122" s="78"/>
      <c r="Y122" s="78"/>
      <c r="Z122" s="90"/>
      <c r="AA122" s="49" t="str">
        <f t="shared" si="20"/>
        <v>0</v>
      </c>
      <c r="AB122" s="50">
        <f t="shared" si="21"/>
        <v>0</v>
      </c>
      <c r="AC122" s="48">
        <f t="shared" si="22"/>
        <v>0</v>
      </c>
      <c r="AG122" s="45" t="str" cm="1">
        <f t="array" ref="AG122">IFERROR(IF(INDEX(Date_Ad,MATCH(0,INDEX(COUNTIF(AG$7:AG121,Date_Ad),0,0),0))=0,"",INDEX(Date_Ad,MATCH(0,INDEX(COUNTIF(AG$7:AG121,Date_Ad),0,0),0))),"")</f>
        <v/>
      </c>
      <c r="AH122" s="45" t="str">
        <f t="shared" si="30"/>
        <v/>
      </c>
      <c r="AI122">
        <f t="shared" si="31"/>
        <v>0</v>
      </c>
      <c r="AJ122">
        <f>SUM(AI$8:AI122)</f>
        <v>38.5</v>
      </c>
      <c r="AK122">
        <f t="shared" si="32"/>
        <v>0</v>
      </c>
      <c r="AL122">
        <f>SUM(AK$8:AK122)</f>
        <v>16.5</v>
      </c>
      <c r="AN122" s="45" t="str" cm="1">
        <f t="array" ref="AN122">IFERROR(IF(INDEX(Date_Ch,MATCH(0,INDEX(COUNTIF(AN$7:AN121,Date_Ch),0,0),0))=0,"",INDEX(Date_Ch,MATCH(0,INDEX(COUNTIF(AN$7:AN121,Date_Ch),0,0),0))),"")</f>
        <v/>
      </c>
      <c r="AO122" s="45" t="str">
        <f t="shared" si="33"/>
        <v/>
      </c>
      <c r="AP122">
        <f t="shared" si="34"/>
        <v>0</v>
      </c>
      <c r="AQ122">
        <f>SUM(AP$8:AP122)</f>
        <v>63.5</v>
      </c>
      <c r="AR122">
        <f t="shared" si="35"/>
        <v>0</v>
      </c>
      <c r="AS122">
        <f>SUM(AR$8:AR122)</f>
        <v>11.5</v>
      </c>
    </row>
    <row r="123" spans="2:45" ht="15.75" x14ac:dyDescent="0.25">
      <c r="B123" s="4"/>
      <c r="C123" s="5"/>
      <c r="D123" s="5"/>
      <c r="E123" s="6"/>
      <c r="F123" s="98"/>
      <c r="G123" s="89"/>
      <c r="H123" s="78"/>
      <c r="I123" s="78"/>
      <c r="J123" s="78"/>
      <c r="K123" s="90"/>
      <c r="L123" s="46" t="str">
        <f t="shared" si="18"/>
        <v>0</v>
      </c>
      <c r="M123" s="47">
        <f t="shared" si="29"/>
        <v>0</v>
      </c>
      <c r="N123" s="48">
        <f t="shared" si="19"/>
        <v>0</v>
      </c>
      <c r="Q123" s="4"/>
      <c r="R123" s="5"/>
      <c r="S123" s="6"/>
      <c r="T123" s="6"/>
      <c r="U123" s="98"/>
      <c r="V123" s="89"/>
      <c r="W123" s="78"/>
      <c r="X123" s="78"/>
      <c r="Y123" s="78"/>
      <c r="Z123" s="90"/>
      <c r="AA123" s="49" t="str">
        <f t="shared" si="20"/>
        <v>0</v>
      </c>
      <c r="AB123" s="50">
        <f t="shared" si="21"/>
        <v>0</v>
      </c>
      <c r="AC123" s="48">
        <f t="shared" si="22"/>
        <v>0</v>
      </c>
      <c r="AG123" s="45" t="str" cm="1">
        <f t="array" ref="AG123">IFERROR(IF(INDEX(Date_Ad,MATCH(0,INDEX(COUNTIF(AG$7:AG122,Date_Ad),0,0),0))=0,"",INDEX(Date_Ad,MATCH(0,INDEX(COUNTIF(AG$7:AG122,Date_Ad),0,0),0))),"")</f>
        <v/>
      </c>
      <c r="AH123" s="45" t="str">
        <f t="shared" si="30"/>
        <v/>
      </c>
      <c r="AI123">
        <f t="shared" si="31"/>
        <v>0</v>
      </c>
      <c r="AJ123">
        <f>SUM(AI$8:AI123)</f>
        <v>38.5</v>
      </c>
      <c r="AK123">
        <f t="shared" si="32"/>
        <v>0</v>
      </c>
      <c r="AL123">
        <f>SUM(AK$8:AK123)</f>
        <v>16.5</v>
      </c>
      <c r="AN123" s="45" t="str" cm="1">
        <f t="array" ref="AN123">IFERROR(IF(INDEX(Date_Ch,MATCH(0,INDEX(COUNTIF(AN$7:AN122,Date_Ch),0,0),0))=0,"",INDEX(Date_Ch,MATCH(0,INDEX(COUNTIF(AN$7:AN122,Date_Ch),0,0),0))),"")</f>
        <v/>
      </c>
      <c r="AO123" s="45" t="str">
        <f t="shared" si="33"/>
        <v/>
      </c>
      <c r="AP123">
        <f t="shared" si="34"/>
        <v>0</v>
      </c>
      <c r="AQ123">
        <f>SUM(AP$8:AP123)</f>
        <v>63.5</v>
      </c>
      <c r="AR123">
        <f t="shared" si="35"/>
        <v>0</v>
      </c>
      <c r="AS123">
        <f>SUM(AR$8:AR123)</f>
        <v>11.5</v>
      </c>
    </row>
    <row r="124" spans="2:45" ht="15.75" x14ac:dyDescent="0.25">
      <c r="B124" s="4"/>
      <c r="C124" s="5"/>
      <c r="D124" s="5"/>
      <c r="E124" s="6"/>
      <c r="F124" s="98"/>
      <c r="G124" s="89"/>
      <c r="H124" s="78"/>
      <c r="I124" s="78"/>
      <c r="J124" s="78"/>
      <c r="K124" s="90"/>
      <c r="L124" s="46" t="str">
        <f t="shared" si="18"/>
        <v>0</v>
      </c>
      <c r="M124" s="47">
        <f t="shared" si="29"/>
        <v>0</v>
      </c>
      <c r="N124" s="48">
        <f t="shared" si="19"/>
        <v>0</v>
      </c>
      <c r="Q124" s="4"/>
      <c r="R124" s="5"/>
      <c r="S124" s="6"/>
      <c r="T124" s="6"/>
      <c r="U124" s="98"/>
      <c r="V124" s="89"/>
      <c r="W124" s="78"/>
      <c r="X124" s="78"/>
      <c r="Y124" s="78"/>
      <c r="Z124" s="90"/>
      <c r="AA124" s="49" t="str">
        <f t="shared" si="20"/>
        <v>0</v>
      </c>
      <c r="AB124" s="50">
        <f t="shared" si="21"/>
        <v>0</v>
      </c>
      <c r="AC124" s="48">
        <f t="shared" si="22"/>
        <v>0</v>
      </c>
      <c r="AG124" s="45" t="str" cm="1">
        <f t="array" ref="AG124">IFERROR(IF(INDEX(Date_Ad,MATCH(0,INDEX(COUNTIF(AG$7:AG123,Date_Ad),0,0),0))=0,"",INDEX(Date_Ad,MATCH(0,INDEX(COUNTIF(AG$7:AG123,Date_Ad),0,0),0))),"")</f>
        <v/>
      </c>
      <c r="AH124" s="45" t="str">
        <f t="shared" si="30"/>
        <v/>
      </c>
      <c r="AI124">
        <f t="shared" si="31"/>
        <v>0</v>
      </c>
      <c r="AJ124">
        <f>SUM(AI$8:AI124)</f>
        <v>38.5</v>
      </c>
      <c r="AK124">
        <f t="shared" si="32"/>
        <v>0</v>
      </c>
      <c r="AL124">
        <f>SUM(AK$8:AK124)</f>
        <v>16.5</v>
      </c>
      <c r="AN124" s="45" t="str" cm="1">
        <f t="array" ref="AN124">IFERROR(IF(INDEX(Date_Ch,MATCH(0,INDEX(COUNTIF(AN$7:AN123,Date_Ch),0,0),0))=0,"",INDEX(Date_Ch,MATCH(0,INDEX(COUNTIF(AN$7:AN123,Date_Ch),0,0),0))),"")</f>
        <v/>
      </c>
      <c r="AO124" s="45" t="str">
        <f t="shared" si="33"/>
        <v/>
      </c>
      <c r="AP124">
        <f t="shared" si="34"/>
        <v>0</v>
      </c>
      <c r="AQ124">
        <f>SUM(AP$8:AP124)</f>
        <v>63.5</v>
      </c>
      <c r="AR124">
        <f t="shared" si="35"/>
        <v>0</v>
      </c>
      <c r="AS124">
        <f>SUM(AR$8:AR124)</f>
        <v>11.5</v>
      </c>
    </row>
    <row r="125" spans="2:45" ht="15.75" x14ac:dyDescent="0.25">
      <c r="B125" s="4"/>
      <c r="C125" s="5"/>
      <c r="D125" s="5"/>
      <c r="E125" s="6"/>
      <c r="F125" s="98"/>
      <c r="G125" s="89"/>
      <c r="H125" s="78"/>
      <c r="I125" s="78"/>
      <c r="J125" s="78"/>
      <c r="K125" s="90"/>
      <c r="L125" s="46" t="str">
        <f t="shared" si="18"/>
        <v>0</v>
      </c>
      <c r="M125" s="47">
        <f t="shared" si="29"/>
        <v>0</v>
      </c>
      <c r="N125" s="48">
        <f t="shared" si="19"/>
        <v>0</v>
      </c>
      <c r="Q125" s="4"/>
      <c r="R125" s="5"/>
      <c r="S125" s="6"/>
      <c r="T125" s="6"/>
      <c r="U125" s="98"/>
      <c r="V125" s="89"/>
      <c r="W125" s="78"/>
      <c r="X125" s="78"/>
      <c r="Y125" s="78"/>
      <c r="Z125" s="90"/>
      <c r="AA125" s="49" t="str">
        <f t="shared" si="20"/>
        <v>0</v>
      </c>
      <c r="AB125" s="50">
        <f t="shared" si="21"/>
        <v>0</v>
      </c>
      <c r="AC125" s="48">
        <f t="shared" si="22"/>
        <v>0</v>
      </c>
      <c r="AG125" s="45" t="str" cm="1">
        <f t="array" ref="AG125">IFERROR(IF(INDEX(Date_Ad,MATCH(0,INDEX(COUNTIF(AG$7:AG124,Date_Ad),0,0),0))=0,"",INDEX(Date_Ad,MATCH(0,INDEX(COUNTIF(AG$7:AG124,Date_Ad),0,0),0))),"")</f>
        <v/>
      </c>
      <c r="AH125" s="45" t="str">
        <f t="shared" si="30"/>
        <v/>
      </c>
      <c r="AI125">
        <f t="shared" si="31"/>
        <v>0</v>
      </c>
      <c r="AJ125">
        <f>SUM(AI$8:AI125)</f>
        <v>38.5</v>
      </c>
      <c r="AK125">
        <f t="shared" si="32"/>
        <v>0</v>
      </c>
      <c r="AL125">
        <f>SUM(AK$8:AK125)</f>
        <v>16.5</v>
      </c>
      <c r="AN125" s="45" t="str" cm="1">
        <f t="array" ref="AN125">IFERROR(IF(INDEX(Date_Ch,MATCH(0,INDEX(COUNTIF(AN$7:AN124,Date_Ch),0,0),0))=0,"",INDEX(Date_Ch,MATCH(0,INDEX(COUNTIF(AN$7:AN124,Date_Ch),0,0),0))),"")</f>
        <v/>
      </c>
      <c r="AO125" s="45" t="str">
        <f t="shared" si="33"/>
        <v/>
      </c>
      <c r="AP125">
        <f t="shared" si="34"/>
        <v>0</v>
      </c>
      <c r="AQ125">
        <f>SUM(AP$8:AP125)</f>
        <v>63.5</v>
      </c>
      <c r="AR125">
        <f t="shared" si="35"/>
        <v>0</v>
      </c>
      <c r="AS125">
        <f>SUM(AR$8:AR125)</f>
        <v>11.5</v>
      </c>
    </row>
    <row r="126" spans="2:45" ht="15.75" x14ac:dyDescent="0.25">
      <c r="B126" s="4"/>
      <c r="C126" s="5"/>
      <c r="D126" s="5"/>
      <c r="E126" s="6"/>
      <c r="F126" s="98"/>
      <c r="G126" s="89"/>
      <c r="H126" s="78"/>
      <c r="I126" s="78"/>
      <c r="J126" s="78"/>
      <c r="K126" s="90"/>
      <c r="L126" s="46" t="str">
        <f t="shared" si="18"/>
        <v>0</v>
      </c>
      <c r="M126" s="47">
        <f t="shared" si="29"/>
        <v>0</v>
      </c>
      <c r="N126" s="48">
        <f t="shared" si="19"/>
        <v>0</v>
      </c>
      <c r="Q126" s="4"/>
      <c r="R126" s="5"/>
      <c r="S126" s="6"/>
      <c r="T126" s="6"/>
      <c r="U126" s="98"/>
      <c r="V126" s="89"/>
      <c r="W126" s="78"/>
      <c r="X126" s="78"/>
      <c r="Y126" s="78"/>
      <c r="Z126" s="90"/>
      <c r="AA126" s="49" t="str">
        <f t="shared" si="20"/>
        <v>0</v>
      </c>
      <c r="AB126" s="50">
        <f t="shared" si="21"/>
        <v>0</v>
      </c>
      <c r="AC126" s="48">
        <f t="shared" si="22"/>
        <v>0</v>
      </c>
      <c r="AG126" s="45" t="str" cm="1">
        <f t="array" ref="AG126">IFERROR(IF(INDEX(Date_Ad,MATCH(0,INDEX(COUNTIF(AG$7:AG125,Date_Ad),0,0),0))=0,"",INDEX(Date_Ad,MATCH(0,INDEX(COUNTIF(AG$7:AG125,Date_Ad),0,0),0))),"")</f>
        <v/>
      </c>
      <c r="AH126" s="45" t="str">
        <f t="shared" si="30"/>
        <v/>
      </c>
      <c r="AI126">
        <f t="shared" si="31"/>
        <v>0</v>
      </c>
      <c r="AJ126">
        <f>SUM(AI$8:AI126)</f>
        <v>38.5</v>
      </c>
      <c r="AK126">
        <f t="shared" si="32"/>
        <v>0</v>
      </c>
      <c r="AL126">
        <f>SUM(AK$8:AK126)</f>
        <v>16.5</v>
      </c>
      <c r="AN126" s="45" t="str" cm="1">
        <f t="array" ref="AN126">IFERROR(IF(INDEX(Date_Ch,MATCH(0,INDEX(COUNTIF(AN$7:AN125,Date_Ch),0,0),0))=0,"",INDEX(Date_Ch,MATCH(0,INDEX(COUNTIF(AN$7:AN125,Date_Ch),0,0),0))),"")</f>
        <v/>
      </c>
      <c r="AO126" s="45" t="str">
        <f t="shared" si="33"/>
        <v/>
      </c>
      <c r="AP126">
        <f t="shared" si="34"/>
        <v>0</v>
      </c>
      <c r="AQ126">
        <f>SUM(AP$8:AP126)</f>
        <v>63.5</v>
      </c>
      <c r="AR126">
        <f t="shared" si="35"/>
        <v>0</v>
      </c>
      <c r="AS126">
        <f>SUM(AR$8:AR126)</f>
        <v>11.5</v>
      </c>
    </row>
    <row r="127" spans="2:45" ht="15.75" x14ac:dyDescent="0.25">
      <c r="B127" s="4"/>
      <c r="C127" s="5"/>
      <c r="D127" s="5"/>
      <c r="E127" s="6"/>
      <c r="F127" s="98"/>
      <c r="G127" s="89"/>
      <c r="H127" s="78"/>
      <c r="I127" s="78"/>
      <c r="J127" s="78"/>
      <c r="K127" s="90"/>
      <c r="L127" s="46" t="str">
        <f t="shared" si="18"/>
        <v>0</v>
      </c>
      <c r="M127" s="47">
        <f t="shared" si="29"/>
        <v>0</v>
      </c>
      <c r="N127" s="48">
        <f t="shared" si="19"/>
        <v>0</v>
      </c>
      <c r="Q127" s="4"/>
      <c r="R127" s="5"/>
      <c r="S127" s="6"/>
      <c r="T127" s="6"/>
      <c r="U127" s="98"/>
      <c r="V127" s="89"/>
      <c r="W127" s="78"/>
      <c r="X127" s="78"/>
      <c r="Y127" s="78"/>
      <c r="Z127" s="90"/>
      <c r="AA127" s="49" t="str">
        <f t="shared" si="20"/>
        <v>0</v>
      </c>
      <c r="AB127" s="50">
        <f t="shared" si="21"/>
        <v>0</v>
      </c>
      <c r="AC127" s="48">
        <f t="shared" si="22"/>
        <v>0</v>
      </c>
      <c r="AG127" s="45" t="str" cm="1">
        <f t="array" ref="AG127">IFERROR(IF(INDEX(Date_Ad,MATCH(0,INDEX(COUNTIF(AG$7:AG126,Date_Ad),0,0),0))=0,"",INDEX(Date_Ad,MATCH(0,INDEX(COUNTIF(AG$7:AG126,Date_Ad),0,0),0))),"")</f>
        <v/>
      </c>
      <c r="AH127" s="45" t="str">
        <f t="shared" si="30"/>
        <v/>
      </c>
      <c r="AI127">
        <f t="shared" si="31"/>
        <v>0</v>
      </c>
      <c r="AJ127">
        <f>SUM(AI$8:AI127)</f>
        <v>38.5</v>
      </c>
      <c r="AK127">
        <f t="shared" si="32"/>
        <v>0</v>
      </c>
      <c r="AL127">
        <f>SUM(AK$8:AK127)</f>
        <v>16.5</v>
      </c>
      <c r="AN127" s="45" t="str" cm="1">
        <f t="array" ref="AN127">IFERROR(IF(INDEX(Date_Ch,MATCH(0,INDEX(COUNTIF(AN$7:AN126,Date_Ch),0,0),0))=0,"",INDEX(Date_Ch,MATCH(0,INDEX(COUNTIF(AN$7:AN126,Date_Ch),0,0),0))),"")</f>
        <v/>
      </c>
      <c r="AO127" s="45" t="str">
        <f t="shared" si="33"/>
        <v/>
      </c>
      <c r="AP127">
        <f t="shared" si="34"/>
        <v>0</v>
      </c>
      <c r="AQ127">
        <f>SUM(AP$8:AP127)</f>
        <v>63.5</v>
      </c>
      <c r="AR127">
        <f t="shared" si="35"/>
        <v>0</v>
      </c>
      <c r="AS127">
        <f>SUM(AR$8:AR127)</f>
        <v>11.5</v>
      </c>
    </row>
    <row r="128" spans="2:45" ht="15.75" x14ac:dyDescent="0.25">
      <c r="B128" s="4"/>
      <c r="C128" s="5"/>
      <c r="D128" s="5"/>
      <c r="E128" s="6"/>
      <c r="F128" s="98"/>
      <c r="G128" s="89"/>
      <c r="H128" s="78"/>
      <c r="I128" s="78"/>
      <c r="J128" s="78"/>
      <c r="K128" s="90"/>
      <c r="L128" s="46" t="str">
        <f t="shared" si="18"/>
        <v>0</v>
      </c>
      <c r="M128" s="47">
        <f t="shared" si="29"/>
        <v>0</v>
      </c>
      <c r="N128" s="48">
        <f t="shared" si="19"/>
        <v>0</v>
      </c>
      <c r="Q128" s="4"/>
      <c r="R128" s="5"/>
      <c r="S128" s="6"/>
      <c r="T128" s="6"/>
      <c r="U128" s="98"/>
      <c r="V128" s="89"/>
      <c r="W128" s="78"/>
      <c r="X128" s="78"/>
      <c r="Y128" s="78"/>
      <c r="Z128" s="90"/>
      <c r="AA128" s="49" t="str">
        <f t="shared" si="20"/>
        <v>0</v>
      </c>
      <c r="AB128" s="50">
        <f t="shared" si="21"/>
        <v>0</v>
      </c>
      <c r="AC128" s="48">
        <f t="shared" si="22"/>
        <v>0</v>
      </c>
      <c r="AG128" s="45" t="str" cm="1">
        <f t="array" ref="AG128">IFERROR(IF(INDEX(Date_Ad,MATCH(0,INDEX(COUNTIF(AG$7:AG127,Date_Ad),0,0),0))=0,"",INDEX(Date_Ad,MATCH(0,INDEX(COUNTIF(AG$7:AG127,Date_Ad),0,0),0))),"")</f>
        <v/>
      </c>
      <c r="AH128" s="45" t="str">
        <f t="shared" si="30"/>
        <v/>
      </c>
      <c r="AI128">
        <f t="shared" si="31"/>
        <v>0</v>
      </c>
      <c r="AJ128">
        <f>SUM(AI$8:AI128)</f>
        <v>38.5</v>
      </c>
      <c r="AK128">
        <f t="shared" si="32"/>
        <v>0</v>
      </c>
      <c r="AL128">
        <f>SUM(AK$8:AK128)</f>
        <v>16.5</v>
      </c>
      <c r="AN128" s="45" t="str" cm="1">
        <f t="array" ref="AN128">IFERROR(IF(INDEX(Date_Ch,MATCH(0,INDEX(COUNTIF(AN$7:AN127,Date_Ch),0,0),0))=0,"",INDEX(Date_Ch,MATCH(0,INDEX(COUNTIF(AN$7:AN127,Date_Ch),0,0),0))),"")</f>
        <v/>
      </c>
      <c r="AO128" s="45" t="str">
        <f t="shared" si="33"/>
        <v/>
      </c>
      <c r="AP128">
        <f t="shared" si="34"/>
        <v>0</v>
      </c>
      <c r="AQ128">
        <f>SUM(AP$8:AP128)</f>
        <v>63.5</v>
      </c>
      <c r="AR128">
        <f t="shared" si="35"/>
        <v>0</v>
      </c>
      <c r="AS128">
        <f>SUM(AR$8:AR128)</f>
        <v>11.5</v>
      </c>
    </row>
    <row r="129" spans="2:45" ht="15.75" x14ac:dyDescent="0.25">
      <c r="B129" s="4"/>
      <c r="C129" s="5"/>
      <c r="D129" s="5"/>
      <c r="E129" s="6"/>
      <c r="F129" s="98"/>
      <c r="G129" s="89"/>
      <c r="H129" s="78"/>
      <c r="I129" s="78"/>
      <c r="J129" s="78"/>
      <c r="K129" s="90"/>
      <c r="L129" s="46" t="str">
        <f t="shared" si="18"/>
        <v>0</v>
      </c>
      <c r="M129" s="47">
        <f t="shared" si="29"/>
        <v>0</v>
      </c>
      <c r="N129" s="48">
        <f t="shared" si="19"/>
        <v>0</v>
      </c>
      <c r="Q129" s="4"/>
      <c r="R129" s="5"/>
      <c r="S129" s="6"/>
      <c r="T129" s="6"/>
      <c r="U129" s="98"/>
      <c r="V129" s="89"/>
      <c r="W129" s="78"/>
      <c r="X129" s="78"/>
      <c r="Y129" s="78"/>
      <c r="Z129" s="90"/>
      <c r="AA129" s="49" t="str">
        <f t="shared" si="20"/>
        <v>0</v>
      </c>
      <c r="AB129" s="50">
        <f t="shared" si="21"/>
        <v>0</v>
      </c>
      <c r="AC129" s="48">
        <f t="shared" si="22"/>
        <v>0</v>
      </c>
      <c r="AG129" s="45" t="str" cm="1">
        <f t="array" ref="AG129">IFERROR(IF(INDEX(Date_Ad,MATCH(0,INDEX(COUNTIF(AG$7:AG128,Date_Ad),0,0),0))=0,"",INDEX(Date_Ad,MATCH(0,INDEX(COUNTIF(AG$7:AG128,Date_Ad),0,0),0))),"")</f>
        <v/>
      </c>
      <c r="AH129" s="45" t="str">
        <f t="shared" si="30"/>
        <v/>
      </c>
      <c r="AI129">
        <f t="shared" si="31"/>
        <v>0</v>
      </c>
      <c r="AJ129">
        <f>SUM(AI$8:AI129)</f>
        <v>38.5</v>
      </c>
      <c r="AK129">
        <f t="shared" si="32"/>
        <v>0</v>
      </c>
      <c r="AL129">
        <f>SUM(AK$8:AK129)</f>
        <v>16.5</v>
      </c>
      <c r="AN129" s="45" t="str" cm="1">
        <f t="array" ref="AN129">IFERROR(IF(INDEX(Date_Ch,MATCH(0,INDEX(COUNTIF(AN$7:AN128,Date_Ch),0,0),0))=0,"",INDEX(Date_Ch,MATCH(0,INDEX(COUNTIF(AN$7:AN128,Date_Ch),0,0),0))),"")</f>
        <v/>
      </c>
      <c r="AO129" s="45" t="str">
        <f t="shared" si="33"/>
        <v/>
      </c>
      <c r="AP129">
        <f t="shared" si="34"/>
        <v>0</v>
      </c>
      <c r="AQ129">
        <f>SUM(AP$8:AP129)</f>
        <v>63.5</v>
      </c>
      <c r="AR129">
        <f t="shared" si="35"/>
        <v>0</v>
      </c>
      <c r="AS129">
        <f>SUM(AR$8:AR129)</f>
        <v>11.5</v>
      </c>
    </row>
    <row r="130" spans="2:45" ht="15.75" x14ac:dyDescent="0.25">
      <c r="B130" s="4"/>
      <c r="C130" s="5"/>
      <c r="D130" s="5"/>
      <c r="E130" s="6"/>
      <c r="F130" s="98"/>
      <c r="G130" s="89"/>
      <c r="H130" s="78"/>
      <c r="I130" s="78"/>
      <c r="J130" s="78"/>
      <c r="K130" s="90"/>
      <c r="L130" s="46" t="str">
        <f t="shared" si="18"/>
        <v>0</v>
      </c>
      <c r="M130" s="47">
        <f t="shared" si="29"/>
        <v>0</v>
      </c>
      <c r="N130" s="48">
        <f t="shared" si="19"/>
        <v>0</v>
      </c>
      <c r="Q130" s="4"/>
      <c r="R130" s="5"/>
      <c r="S130" s="6"/>
      <c r="T130" s="6"/>
      <c r="U130" s="98"/>
      <c r="V130" s="89"/>
      <c r="W130" s="78"/>
      <c r="X130" s="78"/>
      <c r="Y130" s="78"/>
      <c r="Z130" s="90"/>
      <c r="AA130" s="49" t="str">
        <f t="shared" si="20"/>
        <v>0</v>
      </c>
      <c r="AB130" s="50">
        <f t="shared" si="21"/>
        <v>0</v>
      </c>
      <c r="AC130" s="48">
        <f t="shared" si="22"/>
        <v>0</v>
      </c>
      <c r="AG130" s="45" t="str" cm="1">
        <f t="array" ref="AG130">IFERROR(IF(INDEX(Date_Ad,MATCH(0,INDEX(COUNTIF(AG$7:AG129,Date_Ad),0,0),0))=0,"",INDEX(Date_Ad,MATCH(0,INDEX(COUNTIF(AG$7:AG129,Date_Ad),0,0),0))),"")</f>
        <v/>
      </c>
      <c r="AH130" s="45" t="str">
        <f t="shared" si="30"/>
        <v/>
      </c>
      <c r="AI130">
        <f t="shared" si="31"/>
        <v>0</v>
      </c>
      <c r="AJ130">
        <f>SUM(AI$8:AI130)</f>
        <v>38.5</v>
      </c>
      <c r="AK130">
        <f t="shared" si="32"/>
        <v>0</v>
      </c>
      <c r="AL130">
        <f>SUM(AK$8:AK130)</f>
        <v>16.5</v>
      </c>
      <c r="AN130" s="45" t="str" cm="1">
        <f t="array" ref="AN130">IFERROR(IF(INDEX(Date_Ch,MATCH(0,INDEX(COUNTIF(AN$7:AN129,Date_Ch),0,0),0))=0,"",INDEX(Date_Ch,MATCH(0,INDEX(COUNTIF(AN$7:AN129,Date_Ch),0,0),0))),"")</f>
        <v/>
      </c>
      <c r="AO130" s="45" t="str">
        <f t="shared" si="33"/>
        <v/>
      </c>
      <c r="AP130">
        <f t="shared" si="34"/>
        <v>0</v>
      </c>
      <c r="AQ130">
        <f>SUM(AP$8:AP130)</f>
        <v>63.5</v>
      </c>
      <c r="AR130">
        <f t="shared" si="35"/>
        <v>0</v>
      </c>
      <c r="AS130">
        <f>SUM(AR$8:AR130)</f>
        <v>11.5</v>
      </c>
    </row>
    <row r="131" spans="2:45" ht="15.75" x14ac:dyDescent="0.25">
      <c r="B131" s="4"/>
      <c r="C131" s="5"/>
      <c r="D131" s="5"/>
      <c r="E131" s="6"/>
      <c r="F131" s="98"/>
      <c r="G131" s="89"/>
      <c r="H131" s="78"/>
      <c r="I131" s="78"/>
      <c r="J131" s="78"/>
      <c r="K131" s="90"/>
      <c r="L131" s="46" t="str">
        <f t="shared" si="18"/>
        <v>0</v>
      </c>
      <c r="M131" s="47">
        <f t="shared" si="29"/>
        <v>0</v>
      </c>
      <c r="N131" s="48">
        <f t="shared" si="19"/>
        <v>0</v>
      </c>
      <c r="Q131" s="4"/>
      <c r="R131" s="5"/>
      <c r="S131" s="6"/>
      <c r="T131" s="6"/>
      <c r="U131" s="98"/>
      <c r="V131" s="89"/>
      <c r="W131" s="78"/>
      <c r="X131" s="78"/>
      <c r="Y131" s="78"/>
      <c r="Z131" s="90"/>
      <c r="AA131" s="49" t="str">
        <f t="shared" si="20"/>
        <v>0</v>
      </c>
      <c r="AB131" s="50">
        <f t="shared" si="21"/>
        <v>0</v>
      </c>
      <c r="AC131" s="48">
        <f t="shared" si="22"/>
        <v>0</v>
      </c>
      <c r="AG131" s="45" t="str" cm="1">
        <f t="array" ref="AG131">IFERROR(IF(INDEX(Date_Ad,MATCH(0,INDEX(COUNTIF(AG$7:AG130,Date_Ad),0,0),0))=0,"",INDEX(Date_Ad,MATCH(0,INDEX(COUNTIF(AG$7:AG130,Date_Ad),0,0),0))),"")</f>
        <v/>
      </c>
      <c r="AH131" s="45" t="str">
        <f t="shared" si="30"/>
        <v/>
      </c>
      <c r="AI131">
        <f t="shared" si="31"/>
        <v>0</v>
      </c>
      <c r="AJ131">
        <f>SUM(AI$8:AI131)</f>
        <v>38.5</v>
      </c>
      <c r="AK131">
        <f t="shared" si="32"/>
        <v>0</v>
      </c>
      <c r="AL131">
        <f>SUM(AK$8:AK131)</f>
        <v>16.5</v>
      </c>
      <c r="AN131" s="45" t="str" cm="1">
        <f t="array" ref="AN131">IFERROR(IF(INDEX(Date_Ch,MATCH(0,INDEX(COUNTIF(AN$7:AN130,Date_Ch),0,0),0))=0,"",INDEX(Date_Ch,MATCH(0,INDEX(COUNTIF(AN$7:AN130,Date_Ch),0,0),0))),"")</f>
        <v/>
      </c>
      <c r="AO131" s="45" t="str">
        <f t="shared" si="33"/>
        <v/>
      </c>
      <c r="AP131">
        <f t="shared" si="34"/>
        <v>0</v>
      </c>
      <c r="AQ131">
        <f>SUM(AP$8:AP131)</f>
        <v>63.5</v>
      </c>
      <c r="AR131">
        <f t="shared" si="35"/>
        <v>0</v>
      </c>
      <c r="AS131">
        <f>SUM(AR$8:AR131)</f>
        <v>11.5</v>
      </c>
    </row>
    <row r="132" spans="2:45" ht="15.75" x14ac:dyDescent="0.25">
      <c r="B132" s="4"/>
      <c r="C132" s="5"/>
      <c r="D132" s="5"/>
      <c r="E132" s="6"/>
      <c r="F132" s="98"/>
      <c r="G132" s="89"/>
      <c r="H132" s="78"/>
      <c r="I132" s="78"/>
      <c r="J132" s="78"/>
      <c r="K132" s="90"/>
      <c r="L132" s="46" t="str">
        <f t="shared" si="18"/>
        <v>0</v>
      </c>
      <c r="M132" s="47">
        <f t="shared" si="29"/>
        <v>0</v>
      </c>
      <c r="N132" s="48">
        <f t="shared" si="19"/>
        <v>0</v>
      </c>
      <c r="Q132" s="4"/>
      <c r="R132" s="5"/>
      <c r="S132" s="6"/>
      <c r="T132" s="6"/>
      <c r="U132" s="98"/>
      <c r="V132" s="89"/>
      <c r="W132" s="78"/>
      <c r="X132" s="78"/>
      <c r="Y132" s="78"/>
      <c r="Z132" s="90"/>
      <c r="AA132" s="49" t="str">
        <f t="shared" si="20"/>
        <v>0</v>
      </c>
      <c r="AB132" s="50">
        <f t="shared" si="21"/>
        <v>0</v>
      </c>
      <c r="AC132" s="48">
        <f t="shared" si="22"/>
        <v>0</v>
      </c>
      <c r="AG132" s="45" t="str" cm="1">
        <f t="array" ref="AG132">IFERROR(IF(INDEX(Date_Ad,MATCH(0,INDEX(COUNTIF(AG$7:AG131,Date_Ad),0,0),0))=0,"",INDEX(Date_Ad,MATCH(0,INDEX(COUNTIF(AG$7:AG131,Date_Ad),0,0),0))),"")</f>
        <v/>
      </c>
      <c r="AH132" s="45" t="str">
        <f t="shared" si="30"/>
        <v/>
      </c>
      <c r="AI132">
        <f t="shared" si="31"/>
        <v>0</v>
      </c>
      <c r="AJ132">
        <f>SUM(AI$8:AI132)</f>
        <v>38.5</v>
      </c>
      <c r="AK132">
        <f t="shared" si="32"/>
        <v>0</v>
      </c>
      <c r="AL132">
        <f>SUM(AK$8:AK132)</f>
        <v>16.5</v>
      </c>
      <c r="AN132" s="45" t="str" cm="1">
        <f t="array" ref="AN132">IFERROR(IF(INDEX(Date_Ch,MATCH(0,INDEX(COUNTIF(AN$7:AN131,Date_Ch),0,0),0))=0,"",INDEX(Date_Ch,MATCH(0,INDEX(COUNTIF(AN$7:AN131,Date_Ch),0,0),0))),"")</f>
        <v/>
      </c>
      <c r="AO132" s="45" t="str">
        <f t="shared" si="33"/>
        <v/>
      </c>
      <c r="AP132">
        <f t="shared" si="34"/>
        <v>0</v>
      </c>
      <c r="AQ132">
        <f>SUM(AP$8:AP132)</f>
        <v>63.5</v>
      </c>
      <c r="AR132">
        <f t="shared" si="35"/>
        <v>0</v>
      </c>
      <c r="AS132">
        <f>SUM(AR$8:AR132)</f>
        <v>11.5</v>
      </c>
    </row>
    <row r="133" spans="2:45" ht="15.75" x14ac:dyDescent="0.25">
      <c r="B133" s="4"/>
      <c r="C133" s="5"/>
      <c r="D133" s="5"/>
      <c r="E133" s="6"/>
      <c r="F133" s="98"/>
      <c r="G133" s="89"/>
      <c r="H133" s="78"/>
      <c r="I133" s="78"/>
      <c r="J133" s="78"/>
      <c r="K133" s="90"/>
      <c r="L133" s="46" t="str">
        <f t="shared" si="18"/>
        <v>0</v>
      </c>
      <c r="M133" s="47">
        <f t="shared" si="29"/>
        <v>0</v>
      </c>
      <c r="N133" s="48">
        <f t="shared" si="19"/>
        <v>0</v>
      </c>
      <c r="Q133" s="4"/>
      <c r="R133" s="5"/>
      <c r="S133" s="6"/>
      <c r="T133" s="6"/>
      <c r="U133" s="98"/>
      <c r="V133" s="89"/>
      <c r="W133" s="78"/>
      <c r="X133" s="78"/>
      <c r="Y133" s="78"/>
      <c r="Z133" s="90"/>
      <c r="AA133" s="49" t="str">
        <f t="shared" si="20"/>
        <v>0</v>
      </c>
      <c r="AB133" s="50">
        <f t="shared" si="21"/>
        <v>0</v>
      </c>
      <c r="AC133" s="48">
        <f t="shared" si="22"/>
        <v>0</v>
      </c>
      <c r="AG133" s="45" t="str" cm="1">
        <f t="array" ref="AG133">IFERROR(IF(INDEX(Date_Ad,MATCH(0,INDEX(COUNTIF(AG$7:AG132,Date_Ad),0,0),0))=0,"",INDEX(Date_Ad,MATCH(0,INDEX(COUNTIF(AG$7:AG132,Date_Ad),0,0),0))),"")</f>
        <v/>
      </c>
      <c r="AH133" s="45" t="str">
        <f t="shared" si="30"/>
        <v/>
      </c>
      <c r="AI133">
        <f t="shared" si="31"/>
        <v>0</v>
      </c>
      <c r="AJ133">
        <f>SUM(AI$8:AI133)</f>
        <v>38.5</v>
      </c>
      <c r="AK133">
        <f t="shared" si="32"/>
        <v>0</v>
      </c>
      <c r="AL133">
        <f>SUM(AK$8:AK133)</f>
        <v>16.5</v>
      </c>
      <c r="AN133" s="45" t="str" cm="1">
        <f t="array" ref="AN133">IFERROR(IF(INDEX(Date_Ch,MATCH(0,INDEX(COUNTIF(AN$7:AN132,Date_Ch),0,0),0))=0,"",INDEX(Date_Ch,MATCH(0,INDEX(COUNTIF(AN$7:AN132,Date_Ch),0,0),0))),"")</f>
        <v/>
      </c>
      <c r="AO133" s="45" t="str">
        <f t="shared" si="33"/>
        <v/>
      </c>
      <c r="AP133">
        <f t="shared" si="34"/>
        <v>0</v>
      </c>
      <c r="AQ133">
        <f>SUM(AP$8:AP133)</f>
        <v>63.5</v>
      </c>
      <c r="AR133">
        <f t="shared" si="35"/>
        <v>0</v>
      </c>
      <c r="AS133">
        <f>SUM(AR$8:AR133)</f>
        <v>11.5</v>
      </c>
    </row>
    <row r="134" spans="2:45" ht="15.75" x14ac:dyDescent="0.25">
      <c r="B134" s="4"/>
      <c r="C134" s="5"/>
      <c r="D134" s="5"/>
      <c r="E134" s="6"/>
      <c r="F134" s="98"/>
      <c r="G134" s="89"/>
      <c r="H134" s="78"/>
      <c r="I134" s="78"/>
      <c r="J134" s="78"/>
      <c r="K134" s="90"/>
      <c r="L134" s="46" t="str">
        <f t="shared" si="18"/>
        <v>0</v>
      </c>
      <c r="M134" s="47">
        <f t="shared" si="29"/>
        <v>0</v>
      </c>
      <c r="N134" s="48">
        <f t="shared" si="19"/>
        <v>0</v>
      </c>
      <c r="Q134" s="4"/>
      <c r="R134" s="5"/>
      <c r="S134" s="6"/>
      <c r="T134" s="6"/>
      <c r="U134" s="98"/>
      <c r="V134" s="89"/>
      <c r="W134" s="78"/>
      <c r="X134" s="78"/>
      <c r="Y134" s="78"/>
      <c r="Z134" s="90"/>
      <c r="AA134" s="49" t="str">
        <f t="shared" si="20"/>
        <v>0</v>
      </c>
      <c r="AB134" s="50">
        <f t="shared" si="21"/>
        <v>0</v>
      </c>
      <c r="AC134" s="48">
        <f t="shared" si="22"/>
        <v>0</v>
      </c>
      <c r="AG134" s="45" t="str" cm="1">
        <f t="array" ref="AG134">IFERROR(IF(INDEX(Date_Ad,MATCH(0,INDEX(COUNTIF(AG$7:AG133,Date_Ad),0,0),0))=0,"",INDEX(Date_Ad,MATCH(0,INDEX(COUNTIF(AG$7:AG133,Date_Ad),0,0),0))),"")</f>
        <v/>
      </c>
      <c r="AH134" s="45" t="str">
        <f t="shared" si="30"/>
        <v/>
      </c>
      <c r="AI134">
        <f t="shared" si="31"/>
        <v>0</v>
      </c>
      <c r="AJ134">
        <f>SUM(AI$8:AI134)</f>
        <v>38.5</v>
      </c>
      <c r="AK134">
        <f t="shared" si="32"/>
        <v>0</v>
      </c>
      <c r="AL134">
        <f>SUM(AK$8:AK134)</f>
        <v>16.5</v>
      </c>
      <c r="AN134" s="45" t="str" cm="1">
        <f t="array" ref="AN134">IFERROR(IF(INDEX(Date_Ch,MATCH(0,INDEX(COUNTIF(AN$7:AN133,Date_Ch),0,0),0))=0,"",INDEX(Date_Ch,MATCH(0,INDEX(COUNTIF(AN$7:AN133,Date_Ch),0,0),0))),"")</f>
        <v/>
      </c>
      <c r="AO134" s="45" t="str">
        <f t="shared" si="33"/>
        <v/>
      </c>
      <c r="AP134">
        <f t="shared" si="34"/>
        <v>0</v>
      </c>
      <c r="AQ134">
        <f>SUM(AP$8:AP134)</f>
        <v>63.5</v>
      </c>
      <c r="AR134">
        <f t="shared" si="35"/>
        <v>0</v>
      </c>
      <c r="AS134">
        <f>SUM(AR$8:AR134)</f>
        <v>11.5</v>
      </c>
    </row>
    <row r="135" spans="2:45" ht="15.75" x14ac:dyDescent="0.25">
      <c r="B135" s="4"/>
      <c r="C135" s="5"/>
      <c r="D135" s="5"/>
      <c r="E135" s="6"/>
      <c r="F135" s="98"/>
      <c r="G135" s="89"/>
      <c r="H135" s="78"/>
      <c r="I135" s="78"/>
      <c r="J135" s="78"/>
      <c r="K135" s="90"/>
      <c r="L135" s="46" t="str">
        <f t="shared" si="18"/>
        <v>0</v>
      </c>
      <c r="M135" s="47">
        <f t="shared" si="29"/>
        <v>0</v>
      </c>
      <c r="N135" s="48">
        <f t="shared" si="19"/>
        <v>0</v>
      </c>
      <c r="Q135" s="4"/>
      <c r="R135" s="5"/>
      <c r="S135" s="6"/>
      <c r="T135" s="6"/>
      <c r="U135" s="98"/>
      <c r="V135" s="89"/>
      <c r="W135" s="78"/>
      <c r="X135" s="78"/>
      <c r="Y135" s="78"/>
      <c r="Z135" s="90"/>
      <c r="AA135" s="49" t="str">
        <f t="shared" si="20"/>
        <v>0</v>
      </c>
      <c r="AB135" s="50">
        <f t="shared" si="21"/>
        <v>0</v>
      </c>
      <c r="AC135" s="48">
        <f t="shared" si="22"/>
        <v>0</v>
      </c>
      <c r="AG135" s="45" t="str" cm="1">
        <f t="array" ref="AG135">IFERROR(IF(INDEX(Date_Ad,MATCH(0,INDEX(COUNTIF(AG$7:AG134,Date_Ad),0,0),0))=0,"",INDEX(Date_Ad,MATCH(0,INDEX(COUNTIF(AG$7:AG134,Date_Ad),0,0),0))),"")</f>
        <v/>
      </c>
      <c r="AH135" s="45" t="str">
        <f t="shared" si="30"/>
        <v/>
      </c>
      <c r="AI135">
        <f t="shared" si="31"/>
        <v>0</v>
      </c>
      <c r="AJ135">
        <f>SUM(AI$8:AI135)</f>
        <v>38.5</v>
      </c>
      <c r="AK135">
        <f t="shared" si="32"/>
        <v>0</v>
      </c>
      <c r="AL135">
        <f>SUM(AK$8:AK135)</f>
        <v>16.5</v>
      </c>
      <c r="AN135" s="45" t="str" cm="1">
        <f t="array" ref="AN135">IFERROR(IF(INDEX(Date_Ch,MATCH(0,INDEX(COUNTIF(AN$7:AN134,Date_Ch),0,0),0))=0,"",INDEX(Date_Ch,MATCH(0,INDEX(COUNTIF(AN$7:AN134,Date_Ch),0,0),0))),"")</f>
        <v/>
      </c>
      <c r="AO135" s="45" t="str">
        <f t="shared" si="33"/>
        <v/>
      </c>
      <c r="AP135">
        <f t="shared" si="34"/>
        <v>0</v>
      </c>
      <c r="AQ135">
        <f>SUM(AP$8:AP135)</f>
        <v>63.5</v>
      </c>
      <c r="AR135">
        <f t="shared" si="35"/>
        <v>0</v>
      </c>
      <c r="AS135">
        <f>SUM(AR$8:AR135)</f>
        <v>11.5</v>
      </c>
    </row>
    <row r="136" spans="2:45" ht="15.75" x14ac:dyDescent="0.25">
      <c r="B136" s="4"/>
      <c r="C136" s="5"/>
      <c r="D136" s="5"/>
      <c r="E136" s="6"/>
      <c r="F136" s="98"/>
      <c r="G136" s="89"/>
      <c r="H136" s="78"/>
      <c r="I136" s="78"/>
      <c r="J136" s="78"/>
      <c r="K136" s="90"/>
      <c r="L136" s="46" t="str">
        <f t="shared" ref="L136:L170" si="36">IF(B136&gt;N$5,"1","0")</f>
        <v>0</v>
      </c>
      <c r="M136" s="47">
        <f t="shared" si="29"/>
        <v>0</v>
      </c>
      <c r="N136" s="48">
        <f t="shared" ref="N136:N170" si="37">L136*F136</f>
        <v>0</v>
      </c>
      <c r="Q136" s="4"/>
      <c r="R136" s="5"/>
      <c r="S136" s="6"/>
      <c r="T136" s="6"/>
      <c r="U136" s="98"/>
      <c r="V136" s="89"/>
      <c r="W136" s="78"/>
      <c r="X136" s="78"/>
      <c r="Y136" s="78"/>
      <c r="Z136" s="90"/>
      <c r="AA136" s="49" t="str">
        <f t="shared" ref="AA136:AA170" si="38">IF(Q136&gt;AC$5,"1","0")</f>
        <v>0</v>
      </c>
      <c r="AB136" s="50">
        <f t="shared" ref="AB136:AB170" si="39">IF(R136="Participatory",AC136,0)</f>
        <v>0</v>
      </c>
      <c r="AC136" s="48">
        <f t="shared" ref="AC136:AC170" si="40">AA136*U136</f>
        <v>0</v>
      </c>
      <c r="AG136" s="45" t="str" cm="1">
        <f t="array" ref="AG136">IFERROR(IF(INDEX(Date_Ad,MATCH(0,INDEX(COUNTIF(AG$7:AG135,Date_Ad),0,0),0))=0,"",INDEX(Date_Ad,MATCH(0,INDEX(COUNTIF(AG$7:AG135,Date_Ad),0,0),0))),"")</f>
        <v/>
      </c>
      <c r="AH136" s="45" t="str">
        <f t="shared" ref="AH136:AH170" si="41">IFERROR(LARGE(Date_Ad_Unique,ROW()-7),"")</f>
        <v/>
      </c>
      <c r="AI136">
        <f t="shared" ref="AI136:AI170" si="42">SUMIFS(Time_Ad,Date_Ad,$AH136)</f>
        <v>0</v>
      </c>
      <c r="AJ136">
        <f>SUM(AI$8:AI136)</f>
        <v>38.5</v>
      </c>
      <c r="AK136">
        <f t="shared" ref="AK136:AK170" si="43">SUMIFS(Time_Ad,Date_Ad,$AH136,Part_Ad,"Participatory")</f>
        <v>0</v>
      </c>
      <c r="AL136">
        <f>SUM(AK$8:AK136)</f>
        <v>16.5</v>
      </c>
      <c r="AN136" s="45" t="str" cm="1">
        <f t="array" ref="AN136">IFERROR(IF(INDEX(Date_Ch,MATCH(0,INDEX(COUNTIF(AN$7:AN135,Date_Ch),0,0),0))=0,"",INDEX(Date_Ch,MATCH(0,INDEX(COUNTIF(AN$7:AN135,Date_Ch),0,0),0))),"")</f>
        <v/>
      </c>
      <c r="AO136" s="45" t="str">
        <f t="shared" ref="AO136:AO170" si="44">IFERROR(LARGE(Date_Ch_Unique,ROW()-7),"")</f>
        <v/>
      </c>
      <c r="AP136">
        <f t="shared" ref="AP136:AP170" si="45">SUMIFS(Time_Ch,Date_Ch,$AO136)</f>
        <v>0</v>
      </c>
      <c r="AQ136">
        <f>SUM(AP$8:AP136)</f>
        <v>63.5</v>
      </c>
      <c r="AR136">
        <f t="shared" ref="AR136:AR170" si="46">SUMIFS(Time_Ch,Date_Ch,$AO136,Part_Ch,"Participatory")</f>
        <v>0</v>
      </c>
      <c r="AS136">
        <f>SUM(AR$8:AR136)</f>
        <v>11.5</v>
      </c>
    </row>
    <row r="137" spans="2:45" ht="15.75" x14ac:dyDescent="0.25">
      <c r="B137" s="4"/>
      <c r="C137" s="5"/>
      <c r="D137" s="5"/>
      <c r="E137" s="6"/>
      <c r="F137" s="98"/>
      <c r="G137" s="89"/>
      <c r="H137" s="78"/>
      <c r="I137" s="78"/>
      <c r="J137" s="78"/>
      <c r="K137" s="90"/>
      <c r="L137" s="46" t="str">
        <f t="shared" si="36"/>
        <v>0</v>
      </c>
      <c r="M137" s="47">
        <f t="shared" si="29"/>
        <v>0</v>
      </c>
      <c r="N137" s="48">
        <f t="shared" si="37"/>
        <v>0</v>
      </c>
      <c r="Q137" s="4"/>
      <c r="R137" s="5"/>
      <c r="S137" s="6"/>
      <c r="T137" s="6"/>
      <c r="U137" s="98"/>
      <c r="V137" s="89"/>
      <c r="W137" s="78"/>
      <c r="X137" s="78"/>
      <c r="Y137" s="78"/>
      <c r="Z137" s="90"/>
      <c r="AA137" s="49" t="str">
        <f t="shared" si="38"/>
        <v>0</v>
      </c>
      <c r="AB137" s="50">
        <f t="shared" si="39"/>
        <v>0</v>
      </c>
      <c r="AC137" s="48">
        <f t="shared" si="40"/>
        <v>0</v>
      </c>
      <c r="AG137" s="45" t="str" cm="1">
        <f t="array" ref="AG137">IFERROR(IF(INDEX(Date_Ad,MATCH(0,INDEX(COUNTIF(AG$7:AG136,Date_Ad),0,0),0))=0,"",INDEX(Date_Ad,MATCH(0,INDEX(COUNTIF(AG$7:AG136,Date_Ad),0,0),0))),"")</f>
        <v/>
      </c>
      <c r="AH137" s="45" t="str">
        <f t="shared" si="41"/>
        <v/>
      </c>
      <c r="AI137">
        <f t="shared" si="42"/>
        <v>0</v>
      </c>
      <c r="AJ137">
        <f>SUM(AI$8:AI137)</f>
        <v>38.5</v>
      </c>
      <c r="AK137">
        <f t="shared" si="43"/>
        <v>0</v>
      </c>
      <c r="AL137">
        <f>SUM(AK$8:AK137)</f>
        <v>16.5</v>
      </c>
      <c r="AN137" s="45" t="str" cm="1">
        <f t="array" ref="AN137">IFERROR(IF(INDEX(Date_Ch,MATCH(0,INDEX(COUNTIF(AN$7:AN136,Date_Ch),0,0),0))=0,"",INDEX(Date_Ch,MATCH(0,INDEX(COUNTIF(AN$7:AN136,Date_Ch),0,0),0))),"")</f>
        <v/>
      </c>
      <c r="AO137" s="45" t="str">
        <f t="shared" si="44"/>
        <v/>
      </c>
      <c r="AP137">
        <f t="shared" si="45"/>
        <v>0</v>
      </c>
      <c r="AQ137">
        <f>SUM(AP$8:AP137)</f>
        <v>63.5</v>
      </c>
      <c r="AR137">
        <f t="shared" si="46"/>
        <v>0</v>
      </c>
      <c r="AS137">
        <f>SUM(AR$8:AR137)</f>
        <v>11.5</v>
      </c>
    </row>
    <row r="138" spans="2:45" ht="15.75" x14ac:dyDescent="0.25">
      <c r="B138" s="4"/>
      <c r="C138" s="5"/>
      <c r="D138" s="5"/>
      <c r="E138" s="6"/>
      <c r="F138" s="98"/>
      <c r="G138" s="89"/>
      <c r="H138" s="78"/>
      <c r="I138" s="78"/>
      <c r="J138" s="78"/>
      <c r="K138" s="90"/>
      <c r="L138" s="46" t="str">
        <f t="shared" si="36"/>
        <v>0</v>
      </c>
      <c r="M138" s="47">
        <f t="shared" ref="M138:M170" si="47">IF(C138="Participatory",N138,0)</f>
        <v>0</v>
      </c>
      <c r="N138" s="48">
        <f t="shared" si="37"/>
        <v>0</v>
      </c>
      <c r="Q138" s="4"/>
      <c r="R138" s="5"/>
      <c r="S138" s="6"/>
      <c r="T138" s="6"/>
      <c r="U138" s="98"/>
      <c r="V138" s="89"/>
      <c r="W138" s="78"/>
      <c r="X138" s="78"/>
      <c r="Y138" s="78"/>
      <c r="Z138" s="90"/>
      <c r="AA138" s="49" t="str">
        <f t="shared" si="38"/>
        <v>0</v>
      </c>
      <c r="AB138" s="50">
        <f t="shared" si="39"/>
        <v>0</v>
      </c>
      <c r="AC138" s="48">
        <f t="shared" si="40"/>
        <v>0</v>
      </c>
      <c r="AG138" s="45" t="str" cm="1">
        <f t="array" ref="AG138">IFERROR(IF(INDEX(Date_Ad,MATCH(0,INDEX(COUNTIF(AG$7:AG137,Date_Ad),0,0),0))=0,"",INDEX(Date_Ad,MATCH(0,INDEX(COUNTIF(AG$7:AG137,Date_Ad),0,0),0))),"")</f>
        <v/>
      </c>
      <c r="AH138" s="45" t="str">
        <f t="shared" si="41"/>
        <v/>
      </c>
      <c r="AI138">
        <f t="shared" si="42"/>
        <v>0</v>
      </c>
      <c r="AJ138">
        <f>SUM(AI$8:AI138)</f>
        <v>38.5</v>
      </c>
      <c r="AK138">
        <f t="shared" si="43"/>
        <v>0</v>
      </c>
      <c r="AL138">
        <f>SUM(AK$8:AK138)</f>
        <v>16.5</v>
      </c>
      <c r="AN138" s="45" t="str" cm="1">
        <f t="array" ref="AN138">IFERROR(IF(INDEX(Date_Ch,MATCH(0,INDEX(COUNTIF(AN$7:AN137,Date_Ch),0,0),0))=0,"",INDEX(Date_Ch,MATCH(0,INDEX(COUNTIF(AN$7:AN137,Date_Ch),0,0),0))),"")</f>
        <v/>
      </c>
      <c r="AO138" s="45" t="str">
        <f t="shared" si="44"/>
        <v/>
      </c>
      <c r="AP138">
        <f t="shared" si="45"/>
        <v>0</v>
      </c>
      <c r="AQ138">
        <f>SUM(AP$8:AP138)</f>
        <v>63.5</v>
      </c>
      <c r="AR138">
        <f t="shared" si="46"/>
        <v>0</v>
      </c>
      <c r="AS138">
        <f>SUM(AR$8:AR138)</f>
        <v>11.5</v>
      </c>
    </row>
    <row r="139" spans="2:45" ht="15.75" x14ac:dyDescent="0.25">
      <c r="B139" s="4"/>
      <c r="C139" s="5"/>
      <c r="D139" s="5"/>
      <c r="E139" s="6"/>
      <c r="F139" s="98"/>
      <c r="G139" s="89"/>
      <c r="H139" s="78"/>
      <c r="I139" s="78"/>
      <c r="J139" s="78"/>
      <c r="K139" s="90"/>
      <c r="L139" s="46" t="str">
        <f t="shared" si="36"/>
        <v>0</v>
      </c>
      <c r="M139" s="47">
        <f t="shared" si="47"/>
        <v>0</v>
      </c>
      <c r="N139" s="48">
        <f t="shared" si="37"/>
        <v>0</v>
      </c>
      <c r="Q139" s="4"/>
      <c r="R139" s="5"/>
      <c r="S139" s="6"/>
      <c r="T139" s="6"/>
      <c r="U139" s="98"/>
      <c r="V139" s="89"/>
      <c r="W139" s="78"/>
      <c r="X139" s="78"/>
      <c r="Y139" s="78"/>
      <c r="Z139" s="90"/>
      <c r="AA139" s="49" t="str">
        <f t="shared" si="38"/>
        <v>0</v>
      </c>
      <c r="AB139" s="50">
        <f t="shared" si="39"/>
        <v>0</v>
      </c>
      <c r="AC139" s="48">
        <f t="shared" si="40"/>
        <v>0</v>
      </c>
      <c r="AG139" s="45" t="str" cm="1">
        <f t="array" ref="AG139">IFERROR(IF(INDEX(Date_Ad,MATCH(0,INDEX(COUNTIF(AG$7:AG138,Date_Ad),0,0),0))=0,"",INDEX(Date_Ad,MATCH(0,INDEX(COUNTIF(AG$7:AG138,Date_Ad),0,0),0))),"")</f>
        <v/>
      </c>
      <c r="AH139" s="45" t="str">
        <f t="shared" si="41"/>
        <v/>
      </c>
      <c r="AI139">
        <f t="shared" si="42"/>
        <v>0</v>
      </c>
      <c r="AJ139">
        <f>SUM(AI$8:AI139)</f>
        <v>38.5</v>
      </c>
      <c r="AK139">
        <f t="shared" si="43"/>
        <v>0</v>
      </c>
      <c r="AL139">
        <f>SUM(AK$8:AK139)</f>
        <v>16.5</v>
      </c>
      <c r="AN139" s="45" t="str" cm="1">
        <f t="array" ref="AN139">IFERROR(IF(INDEX(Date_Ch,MATCH(0,INDEX(COUNTIF(AN$7:AN138,Date_Ch),0,0),0))=0,"",INDEX(Date_Ch,MATCH(0,INDEX(COUNTIF(AN$7:AN138,Date_Ch),0,0),0))),"")</f>
        <v/>
      </c>
      <c r="AO139" s="45" t="str">
        <f t="shared" si="44"/>
        <v/>
      </c>
      <c r="AP139">
        <f t="shared" si="45"/>
        <v>0</v>
      </c>
      <c r="AQ139">
        <f>SUM(AP$8:AP139)</f>
        <v>63.5</v>
      </c>
      <c r="AR139">
        <f t="shared" si="46"/>
        <v>0</v>
      </c>
      <c r="AS139">
        <f>SUM(AR$8:AR139)</f>
        <v>11.5</v>
      </c>
    </row>
    <row r="140" spans="2:45" ht="15.75" x14ac:dyDescent="0.25">
      <c r="B140" s="4"/>
      <c r="C140" s="5"/>
      <c r="D140" s="5"/>
      <c r="E140" s="6"/>
      <c r="F140" s="98"/>
      <c r="G140" s="89"/>
      <c r="H140" s="78"/>
      <c r="I140" s="78"/>
      <c r="J140" s="78"/>
      <c r="K140" s="90"/>
      <c r="L140" s="46" t="str">
        <f t="shared" si="36"/>
        <v>0</v>
      </c>
      <c r="M140" s="47">
        <f t="shared" si="47"/>
        <v>0</v>
      </c>
      <c r="N140" s="48">
        <f t="shared" si="37"/>
        <v>0</v>
      </c>
      <c r="Q140" s="4"/>
      <c r="R140" s="5"/>
      <c r="S140" s="6"/>
      <c r="T140" s="6"/>
      <c r="U140" s="98"/>
      <c r="V140" s="89"/>
      <c r="W140" s="78"/>
      <c r="X140" s="78"/>
      <c r="Y140" s="78"/>
      <c r="Z140" s="90"/>
      <c r="AA140" s="49" t="str">
        <f t="shared" si="38"/>
        <v>0</v>
      </c>
      <c r="AB140" s="50">
        <f t="shared" si="39"/>
        <v>0</v>
      </c>
      <c r="AC140" s="48">
        <f t="shared" si="40"/>
        <v>0</v>
      </c>
      <c r="AG140" s="45" t="str" cm="1">
        <f t="array" ref="AG140">IFERROR(IF(INDEX(Date_Ad,MATCH(0,INDEX(COUNTIF(AG$7:AG139,Date_Ad),0,0),0))=0,"",INDEX(Date_Ad,MATCH(0,INDEX(COUNTIF(AG$7:AG139,Date_Ad),0,0),0))),"")</f>
        <v/>
      </c>
      <c r="AH140" s="45" t="str">
        <f t="shared" si="41"/>
        <v/>
      </c>
      <c r="AI140">
        <f t="shared" si="42"/>
        <v>0</v>
      </c>
      <c r="AJ140">
        <f>SUM(AI$8:AI140)</f>
        <v>38.5</v>
      </c>
      <c r="AK140">
        <f t="shared" si="43"/>
        <v>0</v>
      </c>
      <c r="AL140">
        <f>SUM(AK$8:AK140)</f>
        <v>16.5</v>
      </c>
      <c r="AN140" s="45" t="str" cm="1">
        <f t="array" ref="AN140">IFERROR(IF(INDEX(Date_Ch,MATCH(0,INDEX(COUNTIF(AN$7:AN139,Date_Ch),0,0),0))=0,"",INDEX(Date_Ch,MATCH(0,INDEX(COUNTIF(AN$7:AN139,Date_Ch),0,0),0))),"")</f>
        <v/>
      </c>
      <c r="AO140" s="45" t="str">
        <f t="shared" si="44"/>
        <v/>
      </c>
      <c r="AP140">
        <f t="shared" si="45"/>
        <v>0</v>
      </c>
      <c r="AQ140">
        <f>SUM(AP$8:AP140)</f>
        <v>63.5</v>
      </c>
      <c r="AR140">
        <f t="shared" si="46"/>
        <v>0</v>
      </c>
      <c r="AS140">
        <f>SUM(AR$8:AR140)</f>
        <v>11.5</v>
      </c>
    </row>
    <row r="141" spans="2:45" ht="15.75" x14ac:dyDescent="0.25">
      <c r="B141" s="4"/>
      <c r="C141" s="5"/>
      <c r="D141" s="5"/>
      <c r="E141" s="6"/>
      <c r="F141" s="98"/>
      <c r="G141" s="89"/>
      <c r="H141" s="78"/>
      <c r="I141" s="78"/>
      <c r="J141" s="78"/>
      <c r="K141" s="90"/>
      <c r="L141" s="46" t="str">
        <f t="shared" si="36"/>
        <v>0</v>
      </c>
      <c r="M141" s="47">
        <f t="shared" si="47"/>
        <v>0</v>
      </c>
      <c r="N141" s="48">
        <f t="shared" si="37"/>
        <v>0</v>
      </c>
      <c r="Q141" s="4"/>
      <c r="R141" s="5"/>
      <c r="S141" s="6"/>
      <c r="T141" s="6"/>
      <c r="U141" s="98"/>
      <c r="V141" s="89"/>
      <c r="W141" s="78"/>
      <c r="X141" s="78"/>
      <c r="Y141" s="78"/>
      <c r="Z141" s="90"/>
      <c r="AA141" s="49" t="str">
        <f t="shared" si="38"/>
        <v>0</v>
      </c>
      <c r="AB141" s="50">
        <f t="shared" si="39"/>
        <v>0</v>
      </c>
      <c r="AC141" s="48">
        <f t="shared" si="40"/>
        <v>0</v>
      </c>
      <c r="AG141" s="45" t="str" cm="1">
        <f t="array" ref="AG141">IFERROR(IF(INDEX(Date_Ad,MATCH(0,INDEX(COUNTIF(AG$7:AG140,Date_Ad),0,0),0))=0,"",INDEX(Date_Ad,MATCH(0,INDEX(COUNTIF(AG$7:AG140,Date_Ad),0,0),0))),"")</f>
        <v/>
      </c>
      <c r="AH141" s="45" t="str">
        <f t="shared" si="41"/>
        <v/>
      </c>
      <c r="AI141">
        <f t="shared" si="42"/>
        <v>0</v>
      </c>
      <c r="AJ141">
        <f>SUM(AI$8:AI141)</f>
        <v>38.5</v>
      </c>
      <c r="AK141">
        <f t="shared" si="43"/>
        <v>0</v>
      </c>
      <c r="AL141">
        <f>SUM(AK$8:AK141)</f>
        <v>16.5</v>
      </c>
      <c r="AN141" s="45" t="str" cm="1">
        <f t="array" ref="AN141">IFERROR(IF(INDEX(Date_Ch,MATCH(0,INDEX(COUNTIF(AN$7:AN140,Date_Ch),0,0),0))=0,"",INDEX(Date_Ch,MATCH(0,INDEX(COUNTIF(AN$7:AN140,Date_Ch),0,0),0))),"")</f>
        <v/>
      </c>
      <c r="AO141" s="45" t="str">
        <f t="shared" si="44"/>
        <v/>
      </c>
      <c r="AP141">
        <f t="shared" si="45"/>
        <v>0</v>
      </c>
      <c r="AQ141">
        <f>SUM(AP$8:AP141)</f>
        <v>63.5</v>
      </c>
      <c r="AR141">
        <f t="shared" si="46"/>
        <v>0</v>
      </c>
      <c r="AS141">
        <f>SUM(AR$8:AR141)</f>
        <v>11.5</v>
      </c>
    </row>
    <row r="142" spans="2:45" ht="15.75" x14ac:dyDescent="0.25">
      <c r="B142" s="4"/>
      <c r="C142" s="5"/>
      <c r="D142" s="5"/>
      <c r="E142" s="6"/>
      <c r="F142" s="98"/>
      <c r="G142" s="89"/>
      <c r="H142" s="78"/>
      <c r="I142" s="78"/>
      <c r="J142" s="78"/>
      <c r="K142" s="90"/>
      <c r="L142" s="46" t="str">
        <f t="shared" si="36"/>
        <v>0</v>
      </c>
      <c r="M142" s="47">
        <f t="shared" si="47"/>
        <v>0</v>
      </c>
      <c r="N142" s="48">
        <f t="shared" si="37"/>
        <v>0</v>
      </c>
      <c r="Q142" s="4"/>
      <c r="R142" s="5"/>
      <c r="S142" s="6"/>
      <c r="T142" s="6"/>
      <c r="U142" s="98"/>
      <c r="V142" s="89"/>
      <c r="W142" s="78"/>
      <c r="X142" s="78"/>
      <c r="Y142" s="78"/>
      <c r="Z142" s="90"/>
      <c r="AA142" s="49" t="str">
        <f t="shared" si="38"/>
        <v>0</v>
      </c>
      <c r="AB142" s="50">
        <f t="shared" si="39"/>
        <v>0</v>
      </c>
      <c r="AC142" s="48">
        <f t="shared" si="40"/>
        <v>0</v>
      </c>
      <c r="AG142" s="45" t="str" cm="1">
        <f t="array" ref="AG142">IFERROR(IF(INDEX(Date_Ad,MATCH(0,INDEX(COUNTIF(AG$7:AG141,Date_Ad),0,0),0))=0,"",INDEX(Date_Ad,MATCH(0,INDEX(COUNTIF(AG$7:AG141,Date_Ad),0,0),0))),"")</f>
        <v/>
      </c>
      <c r="AH142" s="45" t="str">
        <f t="shared" si="41"/>
        <v/>
      </c>
      <c r="AI142">
        <f t="shared" si="42"/>
        <v>0</v>
      </c>
      <c r="AJ142">
        <f>SUM(AI$8:AI142)</f>
        <v>38.5</v>
      </c>
      <c r="AK142">
        <f t="shared" si="43"/>
        <v>0</v>
      </c>
      <c r="AL142">
        <f>SUM(AK$8:AK142)</f>
        <v>16.5</v>
      </c>
      <c r="AN142" s="45" t="str" cm="1">
        <f t="array" ref="AN142">IFERROR(IF(INDEX(Date_Ch,MATCH(0,INDEX(COUNTIF(AN$7:AN141,Date_Ch),0,0),0))=0,"",INDEX(Date_Ch,MATCH(0,INDEX(COUNTIF(AN$7:AN141,Date_Ch),0,0),0))),"")</f>
        <v/>
      </c>
      <c r="AO142" s="45" t="str">
        <f t="shared" si="44"/>
        <v/>
      </c>
      <c r="AP142">
        <f t="shared" si="45"/>
        <v>0</v>
      </c>
      <c r="AQ142">
        <f>SUM(AP$8:AP142)</f>
        <v>63.5</v>
      </c>
      <c r="AR142">
        <f t="shared" si="46"/>
        <v>0</v>
      </c>
      <c r="AS142">
        <f>SUM(AR$8:AR142)</f>
        <v>11.5</v>
      </c>
    </row>
    <row r="143" spans="2:45" ht="15.75" x14ac:dyDescent="0.25">
      <c r="B143" s="4"/>
      <c r="C143" s="5"/>
      <c r="D143" s="5"/>
      <c r="E143" s="6"/>
      <c r="F143" s="98"/>
      <c r="G143" s="89"/>
      <c r="H143" s="78"/>
      <c r="I143" s="78"/>
      <c r="J143" s="78"/>
      <c r="K143" s="90"/>
      <c r="L143" s="46" t="str">
        <f t="shared" si="36"/>
        <v>0</v>
      </c>
      <c r="M143" s="47">
        <f t="shared" si="47"/>
        <v>0</v>
      </c>
      <c r="N143" s="48">
        <f t="shared" si="37"/>
        <v>0</v>
      </c>
      <c r="Q143" s="4"/>
      <c r="R143" s="5"/>
      <c r="S143" s="6"/>
      <c r="T143" s="6"/>
      <c r="U143" s="98"/>
      <c r="V143" s="89"/>
      <c r="W143" s="78"/>
      <c r="X143" s="78"/>
      <c r="Y143" s="78"/>
      <c r="Z143" s="90"/>
      <c r="AA143" s="49" t="str">
        <f t="shared" si="38"/>
        <v>0</v>
      </c>
      <c r="AB143" s="50">
        <f t="shared" si="39"/>
        <v>0</v>
      </c>
      <c r="AC143" s="48">
        <f t="shared" si="40"/>
        <v>0</v>
      </c>
      <c r="AG143" s="45" t="str" cm="1">
        <f t="array" ref="AG143">IFERROR(IF(INDEX(Date_Ad,MATCH(0,INDEX(COUNTIF(AG$7:AG142,Date_Ad),0,0),0))=0,"",INDEX(Date_Ad,MATCH(0,INDEX(COUNTIF(AG$7:AG142,Date_Ad),0,0),0))),"")</f>
        <v/>
      </c>
      <c r="AH143" s="45" t="str">
        <f t="shared" si="41"/>
        <v/>
      </c>
      <c r="AI143">
        <f t="shared" si="42"/>
        <v>0</v>
      </c>
      <c r="AJ143">
        <f>SUM(AI$8:AI143)</f>
        <v>38.5</v>
      </c>
      <c r="AK143">
        <f t="shared" si="43"/>
        <v>0</v>
      </c>
      <c r="AL143">
        <f>SUM(AK$8:AK143)</f>
        <v>16.5</v>
      </c>
      <c r="AN143" s="45" t="str" cm="1">
        <f t="array" ref="AN143">IFERROR(IF(INDEX(Date_Ch,MATCH(0,INDEX(COUNTIF(AN$7:AN142,Date_Ch),0,0),0))=0,"",INDEX(Date_Ch,MATCH(0,INDEX(COUNTIF(AN$7:AN142,Date_Ch),0,0),0))),"")</f>
        <v/>
      </c>
      <c r="AO143" s="45" t="str">
        <f t="shared" si="44"/>
        <v/>
      </c>
      <c r="AP143">
        <f t="shared" si="45"/>
        <v>0</v>
      </c>
      <c r="AQ143">
        <f>SUM(AP$8:AP143)</f>
        <v>63.5</v>
      </c>
      <c r="AR143">
        <f t="shared" si="46"/>
        <v>0</v>
      </c>
      <c r="AS143">
        <f>SUM(AR$8:AR143)</f>
        <v>11.5</v>
      </c>
    </row>
    <row r="144" spans="2:45" ht="15.75" x14ac:dyDescent="0.25">
      <c r="B144" s="4"/>
      <c r="C144" s="5"/>
      <c r="D144" s="5"/>
      <c r="E144" s="6"/>
      <c r="F144" s="98"/>
      <c r="G144" s="89"/>
      <c r="H144" s="78"/>
      <c r="I144" s="78"/>
      <c r="J144" s="78"/>
      <c r="K144" s="90"/>
      <c r="L144" s="46" t="str">
        <f t="shared" si="36"/>
        <v>0</v>
      </c>
      <c r="M144" s="47">
        <f t="shared" si="47"/>
        <v>0</v>
      </c>
      <c r="N144" s="48">
        <f t="shared" si="37"/>
        <v>0</v>
      </c>
      <c r="Q144" s="4"/>
      <c r="R144" s="5"/>
      <c r="S144" s="6"/>
      <c r="T144" s="6"/>
      <c r="U144" s="98"/>
      <c r="V144" s="89"/>
      <c r="W144" s="78"/>
      <c r="X144" s="78"/>
      <c r="Y144" s="78"/>
      <c r="Z144" s="90"/>
      <c r="AA144" s="49" t="str">
        <f t="shared" si="38"/>
        <v>0</v>
      </c>
      <c r="AB144" s="50">
        <f t="shared" si="39"/>
        <v>0</v>
      </c>
      <c r="AC144" s="48">
        <f t="shared" si="40"/>
        <v>0</v>
      </c>
      <c r="AG144" s="45" t="str" cm="1">
        <f t="array" ref="AG144">IFERROR(IF(INDEX(Date_Ad,MATCH(0,INDEX(COUNTIF(AG$7:AG143,Date_Ad),0,0),0))=0,"",INDEX(Date_Ad,MATCH(0,INDEX(COUNTIF(AG$7:AG143,Date_Ad),0,0),0))),"")</f>
        <v/>
      </c>
      <c r="AH144" s="45" t="str">
        <f t="shared" si="41"/>
        <v/>
      </c>
      <c r="AI144">
        <f t="shared" si="42"/>
        <v>0</v>
      </c>
      <c r="AJ144">
        <f>SUM(AI$8:AI144)</f>
        <v>38.5</v>
      </c>
      <c r="AK144">
        <f t="shared" si="43"/>
        <v>0</v>
      </c>
      <c r="AL144">
        <f>SUM(AK$8:AK144)</f>
        <v>16.5</v>
      </c>
      <c r="AN144" s="45" t="str" cm="1">
        <f t="array" ref="AN144">IFERROR(IF(INDEX(Date_Ch,MATCH(0,INDEX(COUNTIF(AN$7:AN143,Date_Ch),0,0),0))=0,"",INDEX(Date_Ch,MATCH(0,INDEX(COUNTIF(AN$7:AN143,Date_Ch),0,0),0))),"")</f>
        <v/>
      </c>
      <c r="AO144" s="45" t="str">
        <f t="shared" si="44"/>
        <v/>
      </c>
      <c r="AP144">
        <f t="shared" si="45"/>
        <v>0</v>
      </c>
      <c r="AQ144">
        <f>SUM(AP$8:AP144)</f>
        <v>63.5</v>
      </c>
      <c r="AR144">
        <f t="shared" si="46"/>
        <v>0</v>
      </c>
      <c r="AS144">
        <f>SUM(AR$8:AR144)</f>
        <v>11.5</v>
      </c>
    </row>
    <row r="145" spans="2:45" ht="15.75" x14ac:dyDescent="0.25">
      <c r="B145" s="4"/>
      <c r="C145" s="5"/>
      <c r="D145" s="5"/>
      <c r="E145" s="6"/>
      <c r="F145" s="98"/>
      <c r="G145" s="89"/>
      <c r="H145" s="78"/>
      <c r="I145" s="78"/>
      <c r="J145" s="78"/>
      <c r="K145" s="90"/>
      <c r="L145" s="46" t="str">
        <f t="shared" si="36"/>
        <v>0</v>
      </c>
      <c r="M145" s="47">
        <f t="shared" si="47"/>
        <v>0</v>
      </c>
      <c r="N145" s="48">
        <f t="shared" si="37"/>
        <v>0</v>
      </c>
      <c r="Q145" s="4"/>
      <c r="R145" s="5"/>
      <c r="S145" s="6"/>
      <c r="T145" s="6"/>
      <c r="U145" s="98"/>
      <c r="V145" s="89"/>
      <c r="W145" s="78"/>
      <c r="X145" s="78"/>
      <c r="Y145" s="78"/>
      <c r="Z145" s="90"/>
      <c r="AA145" s="49" t="str">
        <f t="shared" si="38"/>
        <v>0</v>
      </c>
      <c r="AB145" s="50">
        <f t="shared" si="39"/>
        <v>0</v>
      </c>
      <c r="AC145" s="48">
        <f t="shared" si="40"/>
        <v>0</v>
      </c>
      <c r="AG145" s="45" t="str" cm="1">
        <f t="array" ref="AG145">IFERROR(IF(INDEX(Date_Ad,MATCH(0,INDEX(COUNTIF(AG$7:AG144,Date_Ad),0,0),0))=0,"",INDEX(Date_Ad,MATCH(0,INDEX(COUNTIF(AG$7:AG144,Date_Ad),0,0),0))),"")</f>
        <v/>
      </c>
      <c r="AH145" s="45" t="str">
        <f t="shared" si="41"/>
        <v/>
      </c>
      <c r="AI145">
        <f t="shared" si="42"/>
        <v>0</v>
      </c>
      <c r="AJ145">
        <f>SUM(AI$8:AI145)</f>
        <v>38.5</v>
      </c>
      <c r="AK145">
        <f t="shared" si="43"/>
        <v>0</v>
      </c>
      <c r="AL145">
        <f>SUM(AK$8:AK145)</f>
        <v>16.5</v>
      </c>
      <c r="AN145" s="45" t="str" cm="1">
        <f t="array" ref="AN145">IFERROR(IF(INDEX(Date_Ch,MATCH(0,INDEX(COUNTIF(AN$7:AN144,Date_Ch),0,0),0))=0,"",INDEX(Date_Ch,MATCH(0,INDEX(COUNTIF(AN$7:AN144,Date_Ch),0,0),0))),"")</f>
        <v/>
      </c>
      <c r="AO145" s="45" t="str">
        <f t="shared" si="44"/>
        <v/>
      </c>
      <c r="AP145">
        <f t="shared" si="45"/>
        <v>0</v>
      </c>
      <c r="AQ145">
        <f>SUM(AP$8:AP145)</f>
        <v>63.5</v>
      </c>
      <c r="AR145">
        <f t="shared" si="46"/>
        <v>0</v>
      </c>
      <c r="AS145">
        <f>SUM(AR$8:AR145)</f>
        <v>11.5</v>
      </c>
    </row>
    <row r="146" spans="2:45" ht="15.75" x14ac:dyDescent="0.25">
      <c r="B146" s="4"/>
      <c r="C146" s="5"/>
      <c r="D146" s="5"/>
      <c r="E146" s="6"/>
      <c r="F146" s="98"/>
      <c r="G146" s="89"/>
      <c r="H146" s="78"/>
      <c r="I146" s="78"/>
      <c r="J146" s="78"/>
      <c r="K146" s="90"/>
      <c r="L146" s="46" t="str">
        <f t="shared" si="36"/>
        <v>0</v>
      </c>
      <c r="M146" s="47">
        <f t="shared" si="47"/>
        <v>0</v>
      </c>
      <c r="N146" s="48">
        <f t="shared" si="37"/>
        <v>0</v>
      </c>
      <c r="Q146" s="4"/>
      <c r="R146" s="5"/>
      <c r="S146" s="6"/>
      <c r="T146" s="6"/>
      <c r="U146" s="98"/>
      <c r="V146" s="89"/>
      <c r="W146" s="78"/>
      <c r="X146" s="78"/>
      <c r="Y146" s="78"/>
      <c r="Z146" s="90"/>
      <c r="AA146" s="49" t="str">
        <f t="shared" si="38"/>
        <v>0</v>
      </c>
      <c r="AB146" s="50">
        <f t="shared" si="39"/>
        <v>0</v>
      </c>
      <c r="AC146" s="48">
        <f t="shared" si="40"/>
        <v>0</v>
      </c>
      <c r="AG146" s="45" t="str" cm="1">
        <f t="array" ref="AG146">IFERROR(IF(INDEX(Date_Ad,MATCH(0,INDEX(COUNTIF(AG$7:AG145,Date_Ad),0,0),0))=0,"",INDEX(Date_Ad,MATCH(0,INDEX(COUNTIF(AG$7:AG145,Date_Ad),0,0),0))),"")</f>
        <v/>
      </c>
      <c r="AH146" s="45" t="str">
        <f t="shared" si="41"/>
        <v/>
      </c>
      <c r="AI146">
        <f t="shared" si="42"/>
        <v>0</v>
      </c>
      <c r="AJ146">
        <f>SUM(AI$8:AI146)</f>
        <v>38.5</v>
      </c>
      <c r="AK146">
        <f t="shared" si="43"/>
        <v>0</v>
      </c>
      <c r="AL146">
        <f>SUM(AK$8:AK146)</f>
        <v>16.5</v>
      </c>
      <c r="AN146" s="45" t="str" cm="1">
        <f t="array" ref="AN146">IFERROR(IF(INDEX(Date_Ch,MATCH(0,INDEX(COUNTIF(AN$7:AN145,Date_Ch),0,0),0))=0,"",INDEX(Date_Ch,MATCH(0,INDEX(COUNTIF(AN$7:AN145,Date_Ch),0,0),0))),"")</f>
        <v/>
      </c>
      <c r="AO146" s="45" t="str">
        <f t="shared" si="44"/>
        <v/>
      </c>
      <c r="AP146">
        <f t="shared" si="45"/>
        <v>0</v>
      </c>
      <c r="AQ146">
        <f>SUM(AP$8:AP146)</f>
        <v>63.5</v>
      </c>
      <c r="AR146">
        <f t="shared" si="46"/>
        <v>0</v>
      </c>
      <c r="AS146">
        <f>SUM(AR$8:AR146)</f>
        <v>11.5</v>
      </c>
    </row>
    <row r="147" spans="2:45" ht="15.75" x14ac:dyDescent="0.25">
      <c r="B147" s="4"/>
      <c r="C147" s="5"/>
      <c r="D147" s="5"/>
      <c r="E147" s="6"/>
      <c r="F147" s="98"/>
      <c r="G147" s="89"/>
      <c r="H147" s="78"/>
      <c r="I147" s="78"/>
      <c r="J147" s="78"/>
      <c r="K147" s="90"/>
      <c r="L147" s="46" t="str">
        <f t="shared" si="36"/>
        <v>0</v>
      </c>
      <c r="M147" s="47">
        <f t="shared" si="47"/>
        <v>0</v>
      </c>
      <c r="N147" s="48">
        <f t="shared" si="37"/>
        <v>0</v>
      </c>
      <c r="Q147" s="4"/>
      <c r="R147" s="5"/>
      <c r="S147" s="6"/>
      <c r="T147" s="6"/>
      <c r="U147" s="98"/>
      <c r="V147" s="89"/>
      <c r="W147" s="78"/>
      <c r="X147" s="78"/>
      <c r="Y147" s="78"/>
      <c r="Z147" s="90"/>
      <c r="AA147" s="49" t="str">
        <f t="shared" si="38"/>
        <v>0</v>
      </c>
      <c r="AB147" s="50">
        <f t="shared" si="39"/>
        <v>0</v>
      </c>
      <c r="AC147" s="48">
        <f t="shared" si="40"/>
        <v>0</v>
      </c>
      <c r="AG147" s="45" t="str" cm="1">
        <f t="array" ref="AG147">IFERROR(IF(INDEX(Date_Ad,MATCH(0,INDEX(COUNTIF(AG$7:AG146,Date_Ad),0,0),0))=0,"",INDEX(Date_Ad,MATCH(0,INDEX(COUNTIF(AG$7:AG146,Date_Ad),0,0),0))),"")</f>
        <v/>
      </c>
      <c r="AH147" s="45" t="str">
        <f t="shared" si="41"/>
        <v/>
      </c>
      <c r="AI147">
        <f t="shared" si="42"/>
        <v>0</v>
      </c>
      <c r="AJ147">
        <f>SUM(AI$8:AI147)</f>
        <v>38.5</v>
      </c>
      <c r="AK147">
        <f t="shared" si="43"/>
        <v>0</v>
      </c>
      <c r="AL147">
        <f>SUM(AK$8:AK147)</f>
        <v>16.5</v>
      </c>
      <c r="AN147" s="45" t="str" cm="1">
        <f t="array" ref="AN147">IFERROR(IF(INDEX(Date_Ch,MATCH(0,INDEX(COUNTIF(AN$7:AN146,Date_Ch),0,0),0))=0,"",INDEX(Date_Ch,MATCH(0,INDEX(COUNTIF(AN$7:AN146,Date_Ch),0,0),0))),"")</f>
        <v/>
      </c>
      <c r="AO147" s="45" t="str">
        <f t="shared" si="44"/>
        <v/>
      </c>
      <c r="AP147">
        <f t="shared" si="45"/>
        <v>0</v>
      </c>
      <c r="AQ147">
        <f>SUM(AP$8:AP147)</f>
        <v>63.5</v>
      </c>
      <c r="AR147">
        <f t="shared" si="46"/>
        <v>0</v>
      </c>
      <c r="AS147">
        <f>SUM(AR$8:AR147)</f>
        <v>11.5</v>
      </c>
    </row>
    <row r="148" spans="2:45" ht="15.75" x14ac:dyDescent="0.25">
      <c r="B148" s="4"/>
      <c r="C148" s="5"/>
      <c r="D148" s="5"/>
      <c r="E148" s="6"/>
      <c r="F148" s="98"/>
      <c r="G148" s="89"/>
      <c r="H148" s="78"/>
      <c r="I148" s="78"/>
      <c r="J148" s="78"/>
      <c r="K148" s="90"/>
      <c r="L148" s="46" t="str">
        <f t="shared" si="36"/>
        <v>0</v>
      </c>
      <c r="M148" s="47">
        <f t="shared" si="47"/>
        <v>0</v>
      </c>
      <c r="N148" s="48">
        <f t="shared" si="37"/>
        <v>0</v>
      </c>
      <c r="Q148" s="4"/>
      <c r="R148" s="5"/>
      <c r="S148" s="6"/>
      <c r="T148" s="6"/>
      <c r="U148" s="98"/>
      <c r="V148" s="89"/>
      <c r="W148" s="78"/>
      <c r="X148" s="78"/>
      <c r="Y148" s="78"/>
      <c r="Z148" s="90"/>
      <c r="AA148" s="49" t="str">
        <f t="shared" si="38"/>
        <v>0</v>
      </c>
      <c r="AB148" s="50">
        <f t="shared" si="39"/>
        <v>0</v>
      </c>
      <c r="AC148" s="48">
        <f t="shared" si="40"/>
        <v>0</v>
      </c>
      <c r="AG148" s="45" t="str" cm="1">
        <f t="array" ref="AG148">IFERROR(IF(INDEX(Date_Ad,MATCH(0,INDEX(COUNTIF(AG$7:AG147,Date_Ad),0,0),0))=0,"",INDEX(Date_Ad,MATCH(0,INDEX(COUNTIF(AG$7:AG147,Date_Ad),0,0),0))),"")</f>
        <v/>
      </c>
      <c r="AH148" s="45" t="str">
        <f t="shared" si="41"/>
        <v/>
      </c>
      <c r="AI148">
        <f t="shared" si="42"/>
        <v>0</v>
      </c>
      <c r="AJ148">
        <f>SUM(AI$8:AI148)</f>
        <v>38.5</v>
      </c>
      <c r="AK148">
        <f t="shared" si="43"/>
        <v>0</v>
      </c>
      <c r="AL148">
        <f>SUM(AK$8:AK148)</f>
        <v>16.5</v>
      </c>
      <c r="AN148" s="45" t="str" cm="1">
        <f t="array" ref="AN148">IFERROR(IF(INDEX(Date_Ch,MATCH(0,INDEX(COUNTIF(AN$7:AN147,Date_Ch),0,0),0))=0,"",INDEX(Date_Ch,MATCH(0,INDEX(COUNTIF(AN$7:AN147,Date_Ch),0,0),0))),"")</f>
        <v/>
      </c>
      <c r="AO148" s="45" t="str">
        <f t="shared" si="44"/>
        <v/>
      </c>
      <c r="AP148">
        <f t="shared" si="45"/>
        <v>0</v>
      </c>
      <c r="AQ148">
        <f>SUM(AP$8:AP148)</f>
        <v>63.5</v>
      </c>
      <c r="AR148">
        <f t="shared" si="46"/>
        <v>0</v>
      </c>
      <c r="AS148">
        <f>SUM(AR$8:AR148)</f>
        <v>11.5</v>
      </c>
    </row>
    <row r="149" spans="2:45" ht="15.75" x14ac:dyDescent="0.25">
      <c r="B149" s="4"/>
      <c r="C149" s="5"/>
      <c r="D149" s="5"/>
      <c r="E149" s="6"/>
      <c r="F149" s="98"/>
      <c r="G149" s="89"/>
      <c r="H149" s="78"/>
      <c r="I149" s="78"/>
      <c r="J149" s="78"/>
      <c r="K149" s="90"/>
      <c r="L149" s="46" t="str">
        <f t="shared" si="36"/>
        <v>0</v>
      </c>
      <c r="M149" s="47">
        <f t="shared" si="47"/>
        <v>0</v>
      </c>
      <c r="N149" s="48">
        <f t="shared" si="37"/>
        <v>0</v>
      </c>
      <c r="Q149" s="4"/>
      <c r="R149" s="5"/>
      <c r="S149" s="6"/>
      <c r="T149" s="6"/>
      <c r="U149" s="98"/>
      <c r="V149" s="89"/>
      <c r="W149" s="78"/>
      <c r="X149" s="78"/>
      <c r="Y149" s="78"/>
      <c r="Z149" s="90"/>
      <c r="AA149" s="49" t="str">
        <f t="shared" si="38"/>
        <v>0</v>
      </c>
      <c r="AB149" s="50">
        <f t="shared" si="39"/>
        <v>0</v>
      </c>
      <c r="AC149" s="48">
        <f t="shared" si="40"/>
        <v>0</v>
      </c>
      <c r="AG149" s="45" t="str" cm="1">
        <f t="array" ref="AG149">IFERROR(IF(INDEX(Date_Ad,MATCH(0,INDEX(COUNTIF(AG$7:AG148,Date_Ad),0,0),0))=0,"",INDEX(Date_Ad,MATCH(0,INDEX(COUNTIF(AG$7:AG148,Date_Ad),0,0),0))),"")</f>
        <v/>
      </c>
      <c r="AH149" s="45" t="str">
        <f t="shared" si="41"/>
        <v/>
      </c>
      <c r="AI149">
        <f t="shared" si="42"/>
        <v>0</v>
      </c>
      <c r="AJ149">
        <f>SUM(AI$8:AI149)</f>
        <v>38.5</v>
      </c>
      <c r="AK149">
        <f t="shared" si="43"/>
        <v>0</v>
      </c>
      <c r="AL149">
        <f>SUM(AK$8:AK149)</f>
        <v>16.5</v>
      </c>
      <c r="AN149" s="45" t="str" cm="1">
        <f t="array" ref="AN149">IFERROR(IF(INDEX(Date_Ch,MATCH(0,INDEX(COUNTIF(AN$7:AN148,Date_Ch),0,0),0))=0,"",INDEX(Date_Ch,MATCH(0,INDEX(COUNTIF(AN$7:AN148,Date_Ch),0,0),0))),"")</f>
        <v/>
      </c>
      <c r="AO149" s="45" t="str">
        <f t="shared" si="44"/>
        <v/>
      </c>
      <c r="AP149">
        <f t="shared" si="45"/>
        <v>0</v>
      </c>
      <c r="AQ149">
        <f>SUM(AP$8:AP149)</f>
        <v>63.5</v>
      </c>
      <c r="AR149">
        <f t="shared" si="46"/>
        <v>0</v>
      </c>
      <c r="AS149">
        <f>SUM(AR$8:AR149)</f>
        <v>11.5</v>
      </c>
    </row>
    <row r="150" spans="2:45" ht="15.75" x14ac:dyDescent="0.25">
      <c r="B150" s="4"/>
      <c r="C150" s="5"/>
      <c r="D150" s="5"/>
      <c r="E150" s="6"/>
      <c r="F150" s="98"/>
      <c r="G150" s="89"/>
      <c r="H150" s="78"/>
      <c r="I150" s="78"/>
      <c r="J150" s="78"/>
      <c r="K150" s="90"/>
      <c r="L150" s="46" t="str">
        <f t="shared" si="36"/>
        <v>0</v>
      </c>
      <c r="M150" s="47">
        <f t="shared" si="47"/>
        <v>0</v>
      </c>
      <c r="N150" s="48">
        <f t="shared" si="37"/>
        <v>0</v>
      </c>
      <c r="Q150" s="4"/>
      <c r="R150" s="5"/>
      <c r="S150" s="6"/>
      <c r="T150" s="6"/>
      <c r="U150" s="98"/>
      <c r="V150" s="89"/>
      <c r="W150" s="78"/>
      <c r="X150" s="78"/>
      <c r="Y150" s="78"/>
      <c r="Z150" s="90"/>
      <c r="AA150" s="49" t="str">
        <f t="shared" si="38"/>
        <v>0</v>
      </c>
      <c r="AB150" s="50">
        <f t="shared" si="39"/>
        <v>0</v>
      </c>
      <c r="AC150" s="48">
        <f t="shared" si="40"/>
        <v>0</v>
      </c>
      <c r="AG150" s="45" t="str" cm="1">
        <f t="array" ref="AG150">IFERROR(IF(INDEX(Date_Ad,MATCH(0,INDEX(COUNTIF(AG$7:AG149,Date_Ad),0,0),0))=0,"",INDEX(Date_Ad,MATCH(0,INDEX(COUNTIF(AG$7:AG149,Date_Ad),0,0),0))),"")</f>
        <v/>
      </c>
      <c r="AH150" s="45" t="str">
        <f t="shared" si="41"/>
        <v/>
      </c>
      <c r="AI150">
        <f t="shared" si="42"/>
        <v>0</v>
      </c>
      <c r="AJ150">
        <f>SUM(AI$8:AI150)</f>
        <v>38.5</v>
      </c>
      <c r="AK150">
        <f t="shared" si="43"/>
        <v>0</v>
      </c>
      <c r="AL150">
        <f>SUM(AK$8:AK150)</f>
        <v>16.5</v>
      </c>
      <c r="AN150" s="45" t="str" cm="1">
        <f t="array" ref="AN150">IFERROR(IF(INDEX(Date_Ch,MATCH(0,INDEX(COUNTIF(AN$7:AN149,Date_Ch),0,0),0))=0,"",INDEX(Date_Ch,MATCH(0,INDEX(COUNTIF(AN$7:AN149,Date_Ch),0,0),0))),"")</f>
        <v/>
      </c>
      <c r="AO150" s="45" t="str">
        <f t="shared" si="44"/>
        <v/>
      </c>
      <c r="AP150">
        <f t="shared" si="45"/>
        <v>0</v>
      </c>
      <c r="AQ150">
        <f>SUM(AP$8:AP150)</f>
        <v>63.5</v>
      </c>
      <c r="AR150">
        <f t="shared" si="46"/>
        <v>0</v>
      </c>
      <c r="AS150">
        <f>SUM(AR$8:AR150)</f>
        <v>11.5</v>
      </c>
    </row>
    <row r="151" spans="2:45" ht="15.75" x14ac:dyDescent="0.25">
      <c r="B151" s="4"/>
      <c r="C151" s="5"/>
      <c r="D151" s="5"/>
      <c r="E151" s="6"/>
      <c r="F151" s="98"/>
      <c r="G151" s="89"/>
      <c r="H151" s="78"/>
      <c r="I151" s="78"/>
      <c r="J151" s="78"/>
      <c r="K151" s="90"/>
      <c r="L151" s="46" t="str">
        <f t="shared" si="36"/>
        <v>0</v>
      </c>
      <c r="M151" s="47">
        <f t="shared" si="47"/>
        <v>0</v>
      </c>
      <c r="N151" s="48">
        <f t="shared" si="37"/>
        <v>0</v>
      </c>
      <c r="Q151" s="4"/>
      <c r="R151" s="5"/>
      <c r="S151" s="6"/>
      <c r="T151" s="6"/>
      <c r="U151" s="98"/>
      <c r="V151" s="89"/>
      <c r="W151" s="78"/>
      <c r="X151" s="78"/>
      <c r="Y151" s="78"/>
      <c r="Z151" s="90"/>
      <c r="AA151" s="49" t="str">
        <f t="shared" si="38"/>
        <v>0</v>
      </c>
      <c r="AB151" s="50">
        <f t="shared" si="39"/>
        <v>0</v>
      </c>
      <c r="AC151" s="48">
        <f t="shared" si="40"/>
        <v>0</v>
      </c>
      <c r="AG151" s="45" t="str" cm="1">
        <f t="array" ref="AG151">IFERROR(IF(INDEX(Date_Ad,MATCH(0,INDEX(COUNTIF(AG$7:AG150,Date_Ad),0,0),0))=0,"",INDEX(Date_Ad,MATCH(0,INDEX(COUNTIF(AG$7:AG150,Date_Ad),0,0),0))),"")</f>
        <v/>
      </c>
      <c r="AH151" s="45" t="str">
        <f t="shared" si="41"/>
        <v/>
      </c>
      <c r="AI151">
        <f t="shared" si="42"/>
        <v>0</v>
      </c>
      <c r="AJ151">
        <f>SUM(AI$8:AI151)</f>
        <v>38.5</v>
      </c>
      <c r="AK151">
        <f t="shared" si="43"/>
        <v>0</v>
      </c>
      <c r="AL151">
        <f>SUM(AK$8:AK151)</f>
        <v>16.5</v>
      </c>
      <c r="AN151" s="45" t="str" cm="1">
        <f t="array" ref="AN151">IFERROR(IF(INDEX(Date_Ch,MATCH(0,INDEX(COUNTIF(AN$7:AN150,Date_Ch),0,0),0))=0,"",INDEX(Date_Ch,MATCH(0,INDEX(COUNTIF(AN$7:AN150,Date_Ch),0,0),0))),"")</f>
        <v/>
      </c>
      <c r="AO151" s="45" t="str">
        <f t="shared" si="44"/>
        <v/>
      </c>
      <c r="AP151">
        <f t="shared" si="45"/>
        <v>0</v>
      </c>
      <c r="AQ151">
        <f>SUM(AP$8:AP151)</f>
        <v>63.5</v>
      </c>
      <c r="AR151">
        <f t="shared" si="46"/>
        <v>0</v>
      </c>
      <c r="AS151">
        <f>SUM(AR$8:AR151)</f>
        <v>11.5</v>
      </c>
    </row>
    <row r="152" spans="2:45" ht="15.75" x14ac:dyDescent="0.25">
      <c r="B152" s="4"/>
      <c r="C152" s="5"/>
      <c r="D152" s="5"/>
      <c r="E152" s="6"/>
      <c r="F152" s="98"/>
      <c r="G152" s="89"/>
      <c r="H152" s="78"/>
      <c r="I152" s="78"/>
      <c r="J152" s="78"/>
      <c r="K152" s="90"/>
      <c r="L152" s="46" t="str">
        <f t="shared" si="36"/>
        <v>0</v>
      </c>
      <c r="M152" s="47">
        <f t="shared" si="47"/>
        <v>0</v>
      </c>
      <c r="N152" s="48">
        <f t="shared" si="37"/>
        <v>0</v>
      </c>
      <c r="Q152" s="4"/>
      <c r="R152" s="5"/>
      <c r="S152" s="6"/>
      <c r="T152" s="6"/>
      <c r="U152" s="98"/>
      <c r="V152" s="89"/>
      <c r="W152" s="78"/>
      <c r="X152" s="78"/>
      <c r="Y152" s="78"/>
      <c r="Z152" s="90"/>
      <c r="AA152" s="49" t="str">
        <f t="shared" si="38"/>
        <v>0</v>
      </c>
      <c r="AB152" s="50">
        <f t="shared" si="39"/>
        <v>0</v>
      </c>
      <c r="AC152" s="48">
        <f t="shared" si="40"/>
        <v>0</v>
      </c>
      <c r="AG152" s="45" t="str" cm="1">
        <f t="array" ref="AG152">IFERROR(IF(INDEX(Date_Ad,MATCH(0,INDEX(COUNTIF(AG$7:AG151,Date_Ad),0,0),0))=0,"",INDEX(Date_Ad,MATCH(0,INDEX(COUNTIF(AG$7:AG151,Date_Ad),0,0),0))),"")</f>
        <v/>
      </c>
      <c r="AH152" s="45" t="str">
        <f t="shared" si="41"/>
        <v/>
      </c>
      <c r="AI152">
        <f t="shared" si="42"/>
        <v>0</v>
      </c>
      <c r="AJ152">
        <f>SUM(AI$8:AI152)</f>
        <v>38.5</v>
      </c>
      <c r="AK152">
        <f t="shared" si="43"/>
        <v>0</v>
      </c>
      <c r="AL152">
        <f>SUM(AK$8:AK152)</f>
        <v>16.5</v>
      </c>
      <c r="AN152" s="45" t="str" cm="1">
        <f t="array" ref="AN152">IFERROR(IF(INDEX(Date_Ch,MATCH(0,INDEX(COUNTIF(AN$7:AN151,Date_Ch),0,0),0))=0,"",INDEX(Date_Ch,MATCH(0,INDEX(COUNTIF(AN$7:AN151,Date_Ch),0,0),0))),"")</f>
        <v/>
      </c>
      <c r="AO152" s="45" t="str">
        <f t="shared" si="44"/>
        <v/>
      </c>
      <c r="AP152">
        <f t="shared" si="45"/>
        <v>0</v>
      </c>
      <c r="AQ152">
        <f>SUM(AP$8:AP152)</f>
        <v>63.5</v>
      </c>
      <c r="AR152">
        <f t="shared" si="46"/>
        <v>0</v>
      </c>
      <c r="AS152">
        <f>SUM(AR$8:AR152)</f>
        <v>11.5</v>
      </c>
    </row>
    <row r="153" spans="2:45" ht="15.75" x14ac:dyDescent="0.25">
      <c r="B153" s="4"/>
      <c r="C153" s="5"/>
      <c r="D153" s="5"/>
      <c r="E153" s="6"/>
      <c r="F153" s="98"/>
      <c r="G153" s="89"/>
      <c r="H153" s="78"/>
      <c r="I153" s="78"/>
      <c r="J153" s="78"/>
      <c r="K153" s="90"/>
      <c r="L153" s="46" t="str">
        <f t="shared" si="36"/>
        <v>0</v>
      </c>
      <c r="M153" s="47">
        <f t="shared" si="47"/>
        <v>0</v>
      </c>
      <c r="N153" s="48">
        <f t="shared" si="37"/>
        <v>0</v>
      </c>
      <c r="Q153" s="4"/>
      <c r="R153" s="5"/>
      <c r="S153" s="6"/>
      <c r="T153" s="6"/>
      <c r="U153" s="98"/>
      <c r="V153" s="89"/>
      <c r="W153" s="78"/>
      <c r="X153" s="78"/>
      <c r="Y153" s="78"/>
      <c r="Z153" s="90"/>
      <c r="AA153" s="49" t="str">
        <f t="shared" si="38"/>
        <v>0</v>
      </c>
      <c r="AB153" s="50">
        <f t="shared" si="39"/>
        <v>0</v>
      </c>
      <c r="AC153" s="48">
        <f t="shared" si="40"/>
        <v>0</v>
      </c>
      <c r="AG153" s="45" t="str" cm="1">
        <f t="array" ref="AG153">IFERROR(IF(INDEX(Date_Ad,MATCH(0,INDEX(COUNTIF(AG$7:AG152,Date_Ad),0,0),0))=0,"",INDEX(Date_Ad,MATCH(0,INDEX(COUNTIF(AG$7:AG152,Date_Ad),0,0),0))),"")</f>
        <v/>
      </c>
      <c r="AH153" s="45" t="str">
        <f t="shared" si="41"/>
        <v/>
      </c>
      <c r="AI153">
        <f t="shared" si="42"/>
        <v>0</v>
      </c>
      <c r="AJ153">
        <f>SUM(AI$8:AI153)</f>
        <v>38.5</v>
      </c>
      <c r="AK153">
        <f t="shared" si="43"/>
        <v>0</v>
      </c>
      <c r="AL153">
        <f>SUM(AK$8:AK153)</f>
        <v>16.5</v>
      </c>
      <c r="AN153" s="45" t="str" cm="1">
        <f t="array" ref="AN153">IFERROR(IF(INDEX(Date_Ch,MATCH(0,INDEX(COUNTIF(AN$7:AN152,Date_Ch),0,0),0))=0,"",INDEX(Date_Ch,MATCH(0,INDEX(COUNTIF(AN$7:AN152,Date_Ch),0,0),0))),"")</f>
        <v/>
      </c>
      <c r="AO153" s="45" t="str">
        <f t="shared" si="44"/>
        <v/>
      </c>
      <c r="AP153">
        <f t="shared" si="45"/>
        <v>0</v>
      </c>
      <c r="AQ153">
        <f>SUM(AP$8:AP153)</f>
        <v>63.5</v>
      </c>
      <c r="AR153">
        <f t="shared" si="46"/>
        <v>0</v>
      </c>
      <c r="AS153">
        <f>SUM(AR$8:AR153)</f>
        <v>11.5</v>
      </c>
    </row>
    <row r="154" spans="2:45" ht="15.75" x14ac:dyDescent="0.25">
      <c r="B154" s="4"/>
      <c r="C154" s="5"/>
      <c r="D154" s="5"/>
      <c r="E154" s="6"/>
      <c r="F154" s="98"/>
      <c r="G154" s="89"/>
      <c r="H154" s="78"/>
      <c r="I154" s="78"/>
      <c r="J154" s="78"/>
      <c r="K154" s="90"/>
      <c r="L154" s="46" t="str">
        <f t="shared" si="36"/>
        <v>0</v>
      </c>
      <c r="M154" s="47">
        <f t="shared" si="47"/>
        <v>0</v>
      </c>
      <c r="N154" s="48">
        <f t="shared" si="37"/>
        <v>0</v>
      </c>
      <c r="Q154" s="4"/>
      <c r="R154" s="5"/>
      <c r="S154" s="6"/>
      <c r="T154" s="6"/>
      <c r="U154" s="98"/>
      <c r="V154" s="89"/>
      <c r="W154" s="78"/>
      <c r="X154" s="78"/>
      <c r="Y154" s="78"/>
      <c r="Z154" s="90"/>
      <c r="AA154" s="49" t="str">
        <f t="shared" si="38"/>
        <v>0</v>
      </c>
      <c r="AB154" s="50">
        <f t="shared" si="39"/>
        <v>0</v>
      </c>
      <c r="AC154" s="48">
        <f t="shared" si="40"/>
        <v>0</v>
      </c>
      <c r="AG154" s="45" t="str" cm="1">
        <f t="array" ref="AG154">IFERROR(IF(INDEX(Date_Ad,MATCH(0,INDEX(COUNTIF(AG$7:AG153,Date_Ad),0,0),0))=0,"",INDEX(Date_Ad,MATCH(0,INDEX(COUNTIF(AG$7:AG153,Date_Ad),0,0),0))),"")</f>
        <v/>
      </c>
      <c r="AH154" s="45" t="str">
        <f t="shared" si="41"/>
        <v/>
      </c>
      <c r="AI154">
        <f t="shared" si="42"/>
        <v>0</v>
      </c>
      <c r="AJ154">
        <f>SUM(AI$8:AI154)</f>
        <v>38.5</v>
      </c>
      <c r="AK154">
        <f t="shared" si="43"/>
        <v>0</v>
      </c>
      <c r="AL154">
        <f>SUM(AK$8:AK154)</f>
        <v>16.5</v>
      </c>
      <c r="AN154" s="45" t="str" cm="1">
        <f t="array" ref="AN154">IFERROR(IF(INDEX(Date_Ch,MATCH(0,INDEX(COUNTIF(AN$7:AN153,Date_Ch),0,0),0))=0,"",INDEX(Date_Ch,MATCH(0,INDEX(COUNTIF(AN$7:AN153,Date_Ch),0,0),0))),"")</f>
        <v/>
      </c>
      <c r="AO154" s="45" t="str">
        <f t="shared" si="44"/>
        <v/>
      </c>
      <c r="AP154">
        <f t="shared" si="45"/>
        <v>0</v>
      </c>
      <c r="AQ154">
        <f>SUM(AP$8:AP154)</f>
        <v>63.5</v>
      </c>
      <c r="AR154">
        <f t="shared" si="46"/>
        <v>0</v>
      </c>
      <c r="AS154">
        <f>SUM(AR$8:AR154)</f>
        <v>11.5</v>
      </c>
    </row>
    <row r="155" spans="2:45" ht="15.75" x14ac:dyDescent="0.25">
      <c r="B155" s="4"/>
      <c r="C155" s="5"/>
      <c r="D155" s="5"/>
      <c r="E155" s="6"/>
      <c r="F155" s="98"/>
      <c r="G155" s="89"/>
      <c r="H155" s="78"/>
      <c r="I155" s="78"/>
      <c r="J155" s="78"/>
      <c r="K155" s="90"/>
      <c r="L155" s="46" t="str">
        <f t="shared" si="36"/>
        <v>0</v>
      </c>
      <c r="M155" s="47">
        <f t="shared" si="47"/>
        <v>0</v>
      </c>
      <c r="N155" s="48">
        <f t="shared" si="37"/>
        <v>0</v>
      </c>
      <c r="Q155" s="4"/>
      <c r="R155" s="5"/>
      <c r="S155" s="6"/>
      <c r="T155" s="6"/>
      <c r="U155" s="98"/>
      <c r="V155" s="89"/>
      <c r="W155" s="78"/>
      <c r="X155" s="78"/>
      <c r="Y155" s="78"/>
      <c r="Z155" s="90"/>
      <c r="AA155" s="49" t="str">
        <f t="shared" si="38"/>
        <v>0</v>
      </c>
      <c r="AB155" s="50">
        <f t="shared" si="39"/>
        <v>0</v>
      </c>
      <c r="AC155" s="48">
        <f t="shared" si="40"/>
        <v>0</v>
      </c>
      <c r="AG155" s="45" t="str" cm="1">
        <f t="array" ref="AG155">IFERROR(IF(INDEX(Date_Ad,MATCH(0,INDEX(COUNTIF(AG$7:AG154,Date_Ad),0,0),0))=0,"",INDEX(Date_Ad,MATCH(0,INDEX(COUNTIF(AG$7:AG154,Date_Ad),0,0),0))),"")</f>
        <v/>
      </c>
      <c r="AH155" s="45" t="str">
        <f t="shared" si="41"/>
        <v/>
      </c>
      <c r="AI155">
        <f t="shared" si="42"/>
        <v>0</v>
      </c>
      <c r="AJ155">
        <f>SUM(AI$8:AI155)</f>
        <v>38.5</v>
      </c>
      <c r="AK155">
        <f t="shared" si="43"/>
        <v>0</v>
      </c>
      <c r="AL155">
        <f>SUM(AK$8:AK155)</f>
        <v>16.5</v>
      </c>
      <c r="AN155" s="45" t="str" cm="1">
        <f t="array" ref="AN155">IFERROR(IF(INDEX(Date_Ch,MATCH(0,INDEX(COUNTIF(AN$7:AN154,Date_Ch),0,0),0))=0,"",INDEX(Date_Ch,MATCH(0,INDEX(COUNTIF(AN$7:AN154,Date_Ch),0,0),0))),"")</f>
        <v/>
      </c>
      <c r="AO155" s="45" t="str">
        <f t="shared" si="44"/>
        <v/>
      </c>
      <c r="AP155">
        <f t="shared" si="45"/>
        <v>0</v>
      </c>
      <c r="AQ155">
        <f>SUM(AP$8:AP155)</f>
        <v>63.5</v>
      </c>
      <c r="AR155">
        <f t="shared" si="46"/>
        <v>0</v>
      </c>
      <c r="AS155">
        <f>SUM(AR$8:AR155)</f>
        <v>11.5</v>
      </c>
    </row>
    <row r="156" spans="2:45" ht="15.75" x14ac:dyDescent="0.25">
      <c r="B156" s="4"/>
      <c r="C156" s="5"/>
      <c r="D156" s="5"/>
      <c r="E156" s="6"/>
      <c r="F156" s="98"/>
      <c r="G156" s="89"/>
      <c r="H156" s="78"/>
      <c r="I156" s="78"/>
      <c r="J156" s="78"/>
      <c r="K156" s="90"/>
      <c r="L156" s="46" t="str">
        <f t="shared" si="36"/>
        <v>0</v>
      </c>
      <c r="M156" s="47">
        <f t="shared" si="47"/>
        <v>0</v>
      </c>
      <c r="N156" s="48">
        <f t="shared" si="37"/>
        <v>0</v>
      </c>
      <c r="Q156" s="4"/>
      <c r="R156" s="5"/>
      <c r="S156" s="6"/>
      <c r="T156" s="6"/>
      <c r="U156" s="98"/>
      <c r="V156" s="89"/>
      <c r="W156" s="78"/>
      <c r="X156" s="78"/>
      <c r="Y156" s="78"/>
      <c r="Z156" s="90"/>
      <c r="AA156" s="49" t="str">
        <f t="shared" si="38"/>
        <v>0</v>
      </c>
      <c r="AB156" s="50">
        <f t="shared" si="39"/>
        <v>0</v>
      </c>
      <c r="AC156" s="48">
        <f t="shared" si="40"/>
        <v>0</v>
      </c>
      <c r="AG156" s="45" t="str" cm="1">
        <f t="array" ref="AG156">IFERROR(IF(INDEX(Date_Ad,MATCH(0,INDEX(COUNTIF(AG$7:AG155,Date_Ad),0,0),0))=0,"",INDEX(Date_Ad,MATCH(0,INDEX(COUNTIF(AG$7:AG155,Date_Ad),0,0),0))),"")</f>
        <v/>
      </c>
      <c r="AH156" s="45" t="str">
        <f t="shared" si="41"/>
        <v/>
      </c>
      <c r="AI156">
        <f t="shared" si="42"/>
        <v>0</v>
      </c>
      <c r="AJ156">
        <f>SUM(AI$8:AI156)</f>
        <v>38.5</v>
      </c>
      <c r="AK156">
        <f t="shared" si="43"/>
        <v>0</v>
      </c>
      <c r="AL156">
        <f>SUM(AK$8:AK156)</f>
        <v>16.5</v>
      </c>
      <c r="AN156" s="45" t="str" cm="1">
        <f t="array" ref="AN156">IFERROR(IF(INDEX(Date_Ch,MATCH(0,INDEX(COUNTIF(AN$7:AN155,Date_Ch),0,0),0))=0,"",INDEX(Date_Ch,MATCH(0,INDEX(COUNTIF(AN$7:AN155,Date_Ch),0,0),0))),"")</f>
        <v/>
      </c>
      <c r="AO156" s="45" t="str">
        <f t="shared" si="44"/>
        <v/>
      </c>
      <c r="AP156">
        <f t="shared" si="45"/>
        <v>0</v>
      </c>
      <c r="AQ156">
        <f>SUM(AP$8:AP156)</f>
        <v>63.5</v>
      </c>
      <c r="AR156">
        <f t="shared" si="46"/>
        <v>0</v>
      </c>
      <c r="AS156">
        <f>SUM(AR$8:AR156)</f>
        <v>11.5</v>
      </c>
    </row>
    <row r="157" spans="2:45" ht="15.75" x14ac:dyDescent="0.25">
      <c r="B157" s="4"/>
      <c r="C157" s="5"/>
      <c r="D157" s="5"/>
      <c r="E157" s="6"/>
      <c r="F157" s="98"/>
      <c r="G157" s="89"/>
      <c r="H157" s="78"/>
      <c r="I157" s="78"/>
      <c r="J157" s="78"/>
      <c r="K157" s="90"/>
      <c r="L157" s="46" t="str">
        <f t="shared" si="36"/>
        <v>0</v>
      </c>
      <c r="M157" s="47">
        <f t="shared" si="47"/>
        <v>0</v>
      </c>
      <c r="N157" s="48">
        <f t="shared" si="37"/>
        <v>0</v>
      </c>
      <c r="Q157" s="4"/>
      <c r="R157" s="5"/>
      <c r="S157" s="6"/>
      <c r="T157" s="6"/>
      <c r="U157" s="98"/>
      <c r="V157" s="89"/>
      <c r="W157" s="78"/>
      <c r="X157" s="78"/>
      <c r="Y157" s="78"/>
      <c r="Z157" s="90"/>
      <c r="AA157" s="49" t="str">
        <f t="shared" si="38"/>
        <v>0</v>
      </c>
      <c r="AB157" s="50">
        <f t="shared" si="39"/>
        <v>0</v>
      </c>
      <c r="AC157" s="48">
        <f t="shared" si="40"/>
        <v>0</v>
      </c>
      <c r="AG157" s="45" t="str" cm="1">
        <f t="array" ref="AG157">IFERROR(IF(INDEX(Date_Ad,MATCH(0,INDEX(COUNTIF(AG$7:AG156,Date_Ad),0,0),0))=0,"",INDEX(Date_Ad,MATCH(0,INDEX(COUNTIF(AG$7:AG156,Date_Ad),0,0),0))),"")</f>
        <v/>
      </c>
      <c r="AH157" s="45" t="str">
        <f t="shared" si="41"/>
        <v/>
      </c>
      <c r="AI157">
        <f t="shared" si="42"/>
        <v>0</v>
      </c>
      <c r="AJ157">
        <f>SUM(AI$8:AI157)</f>
        <v>38.5</v>
      </c>
      <c r="AK157">
        <f t="shared" si="43"/>
        <v>0</v>
      </c>
      <c r="AL157">
        <f>SUM(AK$8:AK157)</f>
        <v>16.5</v>
      </c>
      <c r="AN157" s="45" t="str" cm="1">
        <f t="array" ref="AN157">IFERROR(IF(INDEX(Date_Ch,MATCH(0,INDEX(COUNTIF(AN$7:AN156,Date_Ch),0,0),0))=0,"",INDEX(Date_Ch,MATCH(0,INDEX(COUNTIF(AN$7:AN156,Date_Ch),0,0),0))),"")</f>
        <v/>
      </c>
      <c r="AO157" s="45" t="str">
        <f t="shared" si="44"/>
        <v/>
      </c>
      <c r="AP157">
        <f t="shared" si="45"/>
        <v>0</v>
      </c>
      <c r="AQ157">
        <f>SUM(AP$8:AP157)</f>
        <v>63.5</v>
      </c>
      <c r="AR157">
        <f t="shared" si="46"/>
        <v>0</v>
      </c>
      <c r="AS157">
        <f>SUM(AR$8:AR157)</f>
        <v>11.5</v>
      </c>
    </row>
    <row r="158" spans="2:45" ht="15.75" x14ac:dyDescent="0.25">
      <c r="B158" s="4"/>
      <c r="C158" s="5"/>
      <c r="D158" s="5"/>
      <c r="E158" s="6"/>
      <c r="F158" s="98"/>
      <c r="G158" s="89"/>
      <c r="H158" s="78"/>
      <c r="I158" s="78"/>
      <c r="J158" s="78"/>
      <c r="K158" s="90"/>
      <c r="L158" s="46" t="str">
        <f t="shared" si="36"/>
        <v>0</v>
      </c>
      <c r="M158" s="47">
        <f t="shared" si="47"/>
        <v>0</v>
      </c>
      <c r="N158" s="48">
        <f t="shared" si="37"/>
        <v>0</v>
      </c>
      <c r="Q158" s="4"/>
      <c r="R158" s="5"/>
      <c r="S158" s="6"/>
      <c r="T158" s="6"/>
      <c r="U158" s="98"/>
      <c r="V158" s="89"/>
      <c r="W158" s="78"/>
      <c r="X158" s="78"/>
      <c r="Y158" s="78"/>
      <c r="Z158" s="90"/>
      <c r="AA158" s="49" t="str">
        <f t="shared" si="38"/>
        <v>0</v>
      </c>
      <c r="AB158" s="50">
        <f t="shared" si="39"/>
        <v>0</v>
      </c>
      <c r="AC158" s="48">
        <f t="shared" si="40"/>
        <v>0</v>
      </c>
      <c r="AG158" s="45" t="str" cm="1">
        <f t="array" ref="AG158">IFERROR(IF(INDEX(Date_Ad,MATCH(0,INDEX(COUNTIF(AG$7:AG157,Date_Ad),0,0),0))=0,"",INDEX(Date_Ad,MATCH(0,INDEX(COUNTIF(AG$7:AG157,Date_Ad),0,0),0))),"")</f>
        <v/>
      </c>
      <c r="AH158" s="45" t="str">
        <f t="shared" si="41"/>
        <v/>
      </c>
      <c r="AI158">
        <f t="shared" si="42"/>
        <v>0</v>
      </c>
      <c r="AJ158">
        <f>SUM(AI$8:AI158)</f>
        <v>38.5</v>
      </c>
      <c r="AK158">
        <f t="shared" si="43"/>
        <v>0</v>
      </c>
      <c r="AL158">
        <f>SUM(AK$8:AK158)</f>
        <v>16.5</v>
      </c>
      <c r="AN158" s="45" t="str" cm="1">
        <f t="array" ref="AN158">IFERROR(IF(INDEX(Date_Ch,MATCH(0,INDEX(COUNTIF(AN$7:AN157,Date_Ch),0,0),0))=0,"",INDEX(Date_Ch,MATCH(0,INDEX(COUNTIF(AN$7:AN157,Date_Ch),0,0),0))),"")</f>
        <v/>
      </c>
      <c r="AO158" s="45" t="str">
        <f t="shared" si="44"/>
        <v/>
      </c>
      <c r="AP158">
        <f t="shared" si="45"/>
        <v>0</v>
      </c>
      <c r="AQ158">
        <f>SUM(AP$8:AP158)</f>
        <v>63.5</v>
      </c>
      <c r="AR158">
        <f t="shared" si="46"/>
        <v>0</v>
      </c>
      <c r="AS158">
        <f>SUM(AR$8:AR158)</f>
        <v>11.5</v>
      </c>
    </row>
    <row r="159" spans="2:45" ht="15.75" x14ac:dyDescent="0.25">
      <c r="B159" s="4"/>
      <c r="C159" s="5"/>
      <c r="D159" s="5"/>
      <c r="E159" s="6"/>
      <c r="F159" s="98"/>
      <c r="G159" s="89"/>
      <c r="H159" s="78"/>
      <c r="I159" s="78"/>
      <c r="J159" s="78"/>
      <c r="K159" s="90"/>
      <c r="L159" s="46" t="str">
        <f t="shared" si="36"/>
        <v>0</v>
      </c>
      <c r="M159" s="47">
        <f t="shared" si="47"/>
        <v>0</v>
      </c>
      <c r="N159" s="48">
        <f t="shared" si="37"/>
        <v>0</v>
      </c>
      <c r="Q159" s="4"/>
      <c r="R159" s="5"/>
      <c r="S159" s="6"/>
      <c r="T159" s="6"/>
      <c r="U159" s="98"/>
      <c r="V159" s="89"/>
      <c r="W159" s="78"/>
      <c r="X159" s="78"/>
      <c r="Y159" s="78"/>
      <c r="Z159" s="90"/>
      <c r="AA159" s="49" t="str">
        <f t="shared" si="38"/>
        <v>0</v>
      </c>
      <c r="AB159" s="50">
        <f t="shared" si="39"/>
        <v>0</v>
      </c>
      <c r="AC159" s="48">
        <f t="shared" si="40"/>
        <v>0</v>
      </c>
      <c r="AG159" s="45" t="str" cm="1">
        <f t="array" ref="AG159">IFERROR(IF(INDEX(Date_Ad,MATCH(0,INDEX(COUNTIF(AG$7:AG158,Date_Ad),0,0),0))=0,"",INDEX(Date_Ad,MATCH(0,INDEX(COUNTIF(AG$7:AG158,Date_Ad),0,0),0))),"")</f>
        <v/>
      </c>
      <c r="AH159" s="45" t="str">
        <f t="shared" si="41"/>
        <v/>
      </c>
      <c r="AI159">
        <f t="shared" si="42"/>
        <v>0</v>
      </c>
      <c r="AJ159">
        <f>SUM(AI$8:AI159)</f>
        <v>38.5</v>
      </c>
      <c r="AK159">
        <f t="shared" si="43"/>
        <v>0</v>
      </c>
      <c r="AL159">
        <f>SUM(AK$8:AK159)</f>
        <v>16.5</v>
      </c>
      <c r="AN159" s="45" t="str" cm="1">
        <f t="array" ref="AN159">IFERROR(IF(INDEX(Date_Ch,MATCH(0,INDEX(COUNTIF(AN$7:AN158,Date_Ch),0,0),0))=0,"",INDEX(Date_Ch,MATCH(0,INDEX(COUNTIF(AN$7:AN158,Date_Ch),0,0),0))),"")</f>
        <v/>
      </c>
      <c r="AO159" s="45" t="str">
        <f t="shared" si="44"/>
        <v/>
      </c>
      <c r="AP159">
        <f t="shared" si="45"/>
        <v>0</v>
      </c>
      <c r="AQ159">
        <f>SUM(AP$8:AP159)</f>
        <v>63.5</v>
      </c>
      <c r="AR159">
        <f t="shared" si="46"/>
        <v>0</v>
      </c>
      <c r="AS159">
        <f>SUM(AR$8:AR159)</f>
        <v>11.5</v>
      </c>
    </row>
    <row r="160" spans="2:45" ht="15.75" x14ac:dyDescent="0.25">
      <c r="B160" s="4"/>
      <c r="C160" s="5"/>
      <c r="D160" s="5"/>
      <c r="E160" s="6"/>
      <c r="F160" s="98"/>
      <c r="G160" s="89"/>
      <c r="H160" s="78"/>
      <c r="I160" s="78"/>
      <c r="J160" s="78"/>
      <c r="K160" s="90"/>
      <c r="L160" s="46" t="str">
        <f t="shared" si="36"/>
        <v>0</v>
      </c>
      <c r="M160" s="47">
        <f t="shared" si="47"/>
        <v>0</v>
      </c>
      <c r="N160" s="48">
        <f t="shared" si="37"/>
        <v>0</v>
      </c>
      <c r="Q160" s="4"/>
      <c r="R160" s="5"/>
      <c r="S160" s="6"/>
      <c r="T160" s="6"/>
      <c r="U160" s="98"/>
      <c r="V160" s="89"/>
      <c r="W160" s="78"/>
      <c r="X160" s="78"/>
      <c r="Y160" s="78"/>
      <c r="Z160" s="90"/>
      <c r="AA160" s="49" t="str">
        <f t="shared" si="38"/>
        <v>0</v>
      </c>
      <c r="AB160" s="50">
        <f t="shared" si="39"/>
        <v>0</v>
      </c>
      <c r="AC160" s="48">
        <f t="shared" si="40"/>
        <v>0</v>
      </c>
      <c r="AG160" s="45" t="str" cm="1">
        <f t="array" ref="AG160">IFERROR(IF(INDEX(Date_Ad,MATCH(0,INDEX(COUNTIF(AG$7:AG159,Date_Ad),0,0),0))=0,"",INDEX(Date_Ad,MATCH(0,INDEX(COUNTIF(AG$7:AG159,Date_Ad),0,0),0))),"")</f>
        <v/>
      </c>
      <c r="AH160" s="45" t="str">
        <f t="shared" si="41"/>
        <v/>
      </c>
      <c r="AI160">
        <f t="shared" si="42"/>
        <v>0</v>
      </c>
      <c r="AJ160">
        <f>SUM(AI$8:AI160)</f>
        <v>38.5</v>
      </c>
      <c r="AK160">
        <f t="shared" si="43"/>
        <v>0</v>
      </c>
      <c r="AL160">
        <f>SUM(AK$8:AK160)</f>
        <v>16.5</v>
      </c>
      <c r="AN160" s="45" t="str" cm="1">
        <f t="array" ref="AN160">IFERROR(IF(INDEX(Date_Ch,MATCH(0,INDEX(COUNTIF(AN$7:AN159,Date_Ch),0,0),0))=0,"",INDEX(Date_Ch,MATCH(0,INDEX(COUNTIF(AN$7:AN159,Date_Ch),0,0),0))),"")</f>
        <v/>
      </c>
      <c r="AO160" s="45" t="str">
        <f t="shared" si="44"/>
        <v/>
      </c>
      <c r="AP160">
        <f t="shared" si="45"/>
        <v>0</v>
      </c>
      <c r="AQ160">
        <f>SUM(AP$8:AP160)</f>
        <v>63.5</v>
      </c>
      <c r="AR160">
        <f t="shared" si="46"/>
        <v>0</v>
      </c>
      <c r="AS160">
        <f>SUM(AR$8:AR160)</f>
        <v>11.5</v>
      </c>
    </row>
    <row r="161" spans="2:45" ht="15.75" x14ac:dyDescent="0.25">
      <c r="B161" s="4"/>
      <c r="C161" s="5"/>
      <c r="D161" s="5"/>
      <c r="E161" s="6"/>
      <c r="F161" s="98"/>
      <c r="G161" s="89"/>
      <c r="H161" s="78"/>
      <c r="I161" s="78"/>
      <c r="J161" s="78"/>
      <c r="K161" s="90"/>
      <c r="L161" s="46" t="str">
        <f t="shared" si="36"/>
        <v>0</v>
      </c>
      <c r="M161" s="47">
        <f t="shared" si="47"/>
        <v>0</v>
      </c>
      <c r="N161" s="48">
        <f t="shared" si="37"/>
        <v>0</v>
      </c>
      <c r="Q161" s="4"/>
      <c r="R161" s="5"/>
      <c r="S161" s="6"/>
      <c r="T161" s="6"/>
      <c r="U161" s="98"/>
      <c r="V161" s="89"/>
      <c r="W161" s="78"/>
      <c r="X161" s="78"/>
      <c r="Y161" s="78"/>
      <c r="Z161" s="90"/>
      <c r="AA161" s="49" t="str">
        <f t="shared" si="38"/>
        <v>0</v>
      </c>
      <c r="AB161" s="50">
        <f t="shared" si="39"/>
        <v>0</v>
      </c>
      <c r="AC161" s="48">
        <f t="shared" si="40"/>
        <v>0</v>
      </c>
      <c r="AG161" s="45" t="str" cm="1">
        <f t="array" ref="AG161">IFERROR(IF(INDEX(Date_Ad,MATCH(0,INDEX(COUNTIF(AG$7:AG160,Date_Ad),0,0),0))=0,"",INDEX(Date_Ad,MATCH(0,INDEX(COUNTIF(AG$7:AG160,Date_Ad),0,0),0))),"")</f>
        <v/>
      </c>
      <c r="AH161" s="45" t="str">
        <f t="shared" si="41"/>
        <v/>
      </c>
      <c r="AI161">
        <f t="shared" si="42"/>
        <v>0</v>
      </c>
      <c r="AJ161">
        <f>SUM(AI$8:AI161)</f>
        <v>38.5</v>
      </c>
      <c r="AK161">
        <f t="shared" si="43"/>
        <v>0</v>
      </c>
      <c r="AL161">
        <f>SUM(AK$8:AK161)</f>
        <v>16.5</v>
      </c>
      <c r="AN161" s="45" t="str" cm="1">
        <f t="array" ref="AN161">IFERROR(IF(INDEX(Date_Ch,MATCH(0,INDEX(COUNTIF(AN$7:AN160,Date_Ch),0,0),0))=0,"",INDEX(Date_Ch,MATCH(0,INDEX(COUNTIF(AN$7:AN160,Date_Ch),0,0),0))),"")</f>
        <v/>
      </c>
      <c r="AO161" s="45" t="str">
        <f t="shared" si="44"/>
        <v/>
      </c>
      <c r="AP161">
        <f t="shared" si="45"/>
        <v>0</v>
      </c>
      <c r="AQ161">
        <f>SUM(AP$8:AP161)</f>
        <v>63.5</v>
      </c>
      <c r="AR161">
        <f t="shared" si="46"/>
        <v>0</v>
      </c>
      <c r="AS161">
        <f>SUM(AR$8:AR161)</f>
        <v>11.5</v>
      </c>
    </row>
    <row r="162" spans="2:45" ht="15.75" x14ac:dyDescent="0.25">
      <c r="B162" s="4"/>
      <c r="C162" s="5"/>
      <c r="D162" s="5"/>
      <c r="E162" s="6"/>
      <c r="F162" s="98"/>
      <c r="G162" s="89"/>
      <c r="H162" s="78"/>
      <c r="I162" s="78"/>
      <c r="J162" s="78"/>
      <c r="K162" s="90"/>
      <c r="L162" s="46" t="str">
        <f t="shared" si="36"/>
        <v>0</v>
      </c>
      <c r="M162" s="47">
        <f t="shared" si="47"/>
        <v>0</v>
      </c>
      <c r="N162" s="48">
        <f t="shared" si="37"/>
        <v>0</v>
      </c>
      <c r="Q162" s="4"/>
      <c r="R162" s="5"/>
      <c r="S162" s="6"/>
      <c r="T162" s="6"/>
      <c r="U162" s="98"/>
      <c r="V162" s="89"/>
      <c r="W162" s="78"/>
      <c r="X162" s="78"/>
      <c r="Y162" s="78"/>
      <c r="Z162" s="90"/>
      <c r="AA162" s="49" t="str">
        <f t="shared" si="38"/>
        <v>0</v>
      </c>
      <c r="AB162" s="50">
        <f t="shared" si="39"/>
        <v>0</v>
      </c>
      <c r="AC162" s="48">
        <f t="shared" si="40"/>
        <v>0</v>
      </c>
      <c r="AG162" s="45" t="str" cm="1">
        <f t="array" ref="AG162">IFERROR(IF(INDEX(Date_Ad,MATCH(0,INDEX(COUNTIF(AG$7:AG161,Date_Ad),0,0),0))=0,"",INDEX(Date_Ad,MATCH(0,INDEX(COUNTIF(AG$7:AG161,Date_Ad),0,0),0))),"")</f>
        <v/>
      </c>
      <c r="AH162" s="45" t="str">
        <f t="shared" si="41"/>
        <v/>
      </c>
      <c r="AI162">
        <f t="shared" si="42"/>
        <v>0</v>
      </c>
      <c r="AJ162">
        <f>SUM(AI$8:AI162)</f>
        <v>38.5</v>
      </c>
      <c r="AK162">
        <f t="shared" si="43"/>
        <v>0</v>
      </c>
      <c r="AL162">
        <f>SUM(AK$8:AK162)</f>
        <v>16.5</v>
      </c>
      <c r="AN162" s="45" t="str" cm="1">
        <f t="array" ref="AN162">IFERROR(IF(INDEX(Date_Ch,MATCH(0,INDEX(COUNTIF(AN$7:AN161,Date_Ch),0,0),0))=0,"",INDEX(Date_Ch,MATCH(0,INDEX(COUNTIF(AN$7:AN161,Date_Ch),0,0),0))),"")</f>
        <v/>
      </c>
      <c r="AO162" s="45" t="str">
        <f t="shared" si="44"/>
        <v/>
      </c>
      <c r="AP162">
        <f t="shared" si="45"/>
        <v>0</v>
      </c>
      <c r="AQ162">
        <f>SUM(AP$8:AP162)</f>
        <v>63.5</v>
      </c>
      <c r="AR162">
        <f t="shared" si="46"/>
        <v>0</v>
      </c>
      <c r="AS162">
        <f>SUM(AR$8:AR162)</f>
        <v>11.5</v>
      </c>
    </row>
    <row r="163" spans="2:45" ht="15.75" x14ac:dyDescent="0.25">
      <c r="B163" s="4"/>
      <c r="C163" s="5"/>
      <c r="D163" s="5"/>
      <c r="E163" s="6"/>
      <c r="F163" s="98"/>
      <c r="G163" s="89"/>
      <c r="H163" s="78"/>
      <c r="I163" s="78"/>
      <c r="J163" s="78"/>
      <c r="K163" s="90"/>
      <c r="L163" s="46" t="str">
        <f t="shared" si="36"/>
        <v>0</v>
      </c>
      <c r="M163" s="47">
        <f t="shared" si="47"/>
        <v>0</v>
      </c>
      <c r="N163" s="48">
        <f t="shared" si="37"/>
        <v>0</v>
      </c>
      <c r="Q163" s="4"/>
      <c r="R163" s="5"/>
      <c r="S163" s="6"/>
      <c r="T163" s="6"/>
      <c r="U163" s="98"/>
      <c r="V163" s="89"/>
      <c r="W163" s="78"/>
      <c r="X163" s="78"/>
      <c r="Y163" s="78"/>
      <c r="Z163" s="90"/>
      <c r="AA163" s="49" t="str">
        <f t="shared" si="38"/>
        <v>0</v>
      </c>
      <c r="AB163" s="50">
        <f t="shared" si="39"/>
        <v>0</v>
      </c>
      <c r="AC163" s="48">
        <f t="shared" si="40"/>
        <v>0</v>
      </c>
      <c r="AG163" s="45" t="str" cm="1">
        <f t="array" ref="AG163">IFERROR(IF(INDEX(Date_Ad,MATCH(0,INDEX(COUNTIF(AG$7:AG162,Date_Ad),0,0),0))=0,"",INDEX(Date_Ad,MATCH(0,INDEX(COUNTIF(AG$7:AG162,Date_Ad),0,0),0))),"")</f>
        <v/>
      </c>
      <c r="AH163" s="45" t="str">
        <f t="shared" si="41"/>
        <v/>
      </c>
      <c r="AI163">
        <f t="shared" si="42"/>
        <v>0</v>
      </c>
      <c r="AJ163">
        <f>SUM(AI$8:AI163)</f>
        <v>38.5</v>
      </c>
      <c r="AK163">
        <f t="shared" si="43"/>
        <v>0</v>
      </c>
      <c r="AL163">
        <f>SUM(AK$8:AK163)</f>
        <v>16.5</v>
      </c>
      <c r="AN163" s="45" t="str" cm="1">
        <f t="array" ref="AN163">IFERROR(IF(INDEX(Date_Ch,MATCH(0,INDEX(COUNTIF(AN$7:AN162,Date_Ch),0,0),0))=0,"",INDEX(Date_Ch,MATCH(0,INDEX(COUNTIF(AN$7:AN162,Date_Ch),0,0),0))),"")</f>
        <v/>
      </c>
      <c r="AO163" s="45" t="str">
        <f t="shared" si="44"/>
        <v/>
      </c>
      <c r="AP163">
        <f t="shared" si="45"/>
        <v>0</v>
      </c>
      <c r="AQ163">
        <f>SUM(AP$8:AP163)</f>
        <v>63.5</v>
      </c>
      <c r="AR163">
        <f t="shared" si="46"/>
        <v>0</v>
      </c>
      <c r="AS163">
        <f>SUM(AR$8:AR163)</f>
        <v>11.5</v>
      </c>
    </row>
    <row r="164" spans="2:45" ht="15.75" x14ac:dyDescent="0.25">
      <c r="B164" s="4"/>
      <c r="C164" s="5"/>
      <c r="D164" s="5"/>
      <c r="E164" s="6"/>
      <c r="F164" s="98"/>
      <c r="G164" s="89"/>
      <c r="H164" s="78"/>
      <c r="I164" s="78"/>
      <c r="J164" s="78"/>
      <c r="K164" s="90"/>
      <c r="L164" s="46" t="str">
        <f t="shared" si="36"/>
        <v>0</v>
      </c>
      <c r="M164" s="47">
        <f t="shared" si="47"/>
        <v>0</v>
      </c>
      <c r="N164" s="48">
        <f t="shared" si="37"/>
        <v>0</v>
      </c>
      <c r="Q164" s="4"/>
      <c r="R164" s="5"/>
      <c r="S164" s="6"/>
      <c r="T164" s="6"/>
      <c r="U164" s="98"/>
      <c r="V164" s="89"/>
      <c r="W164" s="78"/>
      <c r="X164" s="78"/>
      <c r="Y164" s="78"/>
      <c r="Z164" s="90"/>
      <c r="AA164" s="49" t="str">
        <f t="shared" si="38"/>
        <v>0</v>
      </c>
      <c r="AB164" s="50">
        <f t="shared" si="39"/>
        <v>0</v>
      </c>
      <c r="AC164" s="48">
        <f t="shared" si="40"/>
        <v>0</v>
      </c>
      <c r="AG164" s="45" t="str" cm="1">
        <f t="array" ref="AG164">IFERROR(IF(INDEX(Date_Ad,MATCH(0,INDEX(COUNTIF(AG$7:AG163,Date_Ad),0,0),0))=0,"",INDEX(Date_Ad,MATCH(0,INDEX(COUNTIF(AG$7:AG163,Date_Ad),0,0),0))),"")</f>
        <v/>
      </c>
      <c r="AH164" s="45" t="str">
        <f t="shared" si="41"/>
        <v/>
      </c>
      <c r="AI164">
        <f t="shared" si="42"/>
        <v>0</v>
      </c>
      <c r="AJ164">
        <f>SUM(AI$8:AI164)</f>
        <v>38.5</v>
      </c>
      <c r="AK164">
        <f t="shared" si="43"/>
        <v>0</v>
      </c>
      <c r="AL164">
        <f>SUM(AK$8:AK164)</f>
        <v>16.5</v>
      </c>
      <c r="AN164" s="45" t="str" cm="1">
        <f t="array" ref="AN164">IFERROR(IF(INDEX(Date_Ch,MATCH(0,INDEX(COUNTIF(AN$7:AN163,Date_Ch),0,0),0))=0,"",INDEX(Date_Ch,MATCH(0,INDEX(COUNTIF(AN$7:AN163,Date_Ch),0,0),0))),"")</f>
        <v/>
      </c>
      <c r="AO164" s="45" t="str">
        <f t="shared" si="44"/>
        <v/>
      </c>
      <c r="AP164">
        <f t="shared" si="45"/>
        <v>0</v>
      </c>
      <c r="AQ164">
        <f>SUM(AP$8:AP164)</f>
        <v>63.5</v>
      </c>
      <c r="AR164">
        <f t="shared" si="46"/>
        <v>0</v>
      </c>
      <c r="AS164">
        <f>SUM(AR$8:AR164)</f>
        <v>11.5</v>
      </c>
    </row>
    <row r="165" spans="2:45" ht="15.75" x14ac:dyDescent="0.25">
      <c r="B165" s="4"/>
      <c r="C165" s="5"/>
      <c r="D165" s="5"/>
      <c r="E165" s="6"/>
      <c r="F165" s="98"/>
      <c r="G165" s="89"/>
      <c r="H165" s="78"/>
      <c r="I165" s="78"/>
      <c r="J165" s="78"/>
      <c r="K165" s="90"/>
      <c r="L165" s="46" t="str">
        <f t="shared" si="36"/>
        <v>0</v>
      </c>
      <c r="M165" s="47">
        <f t="shared" si="47"/>
        <v>0</v>
      </c>
      <c r="N165" s="48">
        <f t="shared" si="37"/>
        <v>0</v>
      </c>
      <c r="Q165" s="4"/>
      <c r="R165" s="5"/>
      <c r="S165" s="6"/>
      <c r="T165" s="6"/>
      <c r="U165" s="98"/>
      <c r="V165" s="89"/>
      <c r="W165" s="78"/>
      <c r="X165" s="78"/>
      <c r="Y165" s="78"/>
      <c r="Z165" s="90"/>
      <c r="AA165" s="49" t="str">
        <f t="shared" si="38"/>
        <v>0</v>
      </c>
      <c r="AB165" s="50">
        <f t="shared" si="39"/>
        <v>0</v>
      </c>
      <c r="AC165" s="48">
        <f t="shared" si="40"/>
        <v>0</v>
      </c>
      <c r="AG165" s="45" t="str" cm="1">
        <f t="array" ref="AG165">IFERROR(IF(INDEX(Date_Ad,MATCH(0,INDEX(COUNTIF(AG$7:AG164,Date_Ad),0,0),0))=0,"",INDEX(Date_Ad,MATCH(0,INDEX(COUNTIF(AG$7:AG164,Date_Ad),0,0),0))),"")</f>
        <v/>
      </c>
      <c r="AH165" s="45" t="str">
        <f t="shared" si="41"/>
        <v/>
      </c>
      <c r="AI165">
        <f t="shared" si="42"/>
        <v>0</v>
      </c>
      <c r="AJ165">
        <f>SUM(AI$8:AI165)</f>
        <v>38.5</v>
      </c>
      <c r="AK165">
        <f t="shared" si="43"/>
        <v>0</v>
      </c>
      <c r="AL165">
        <f>SUM(AK$8:AK165)</f>
        <v>16.5</v>
      </c>
      <c r="AN165" s="45" t="str" cm="1">
        <f t="array" ref="AN165">IFERROR(IF(INDEX(Date_Ch,MATCH(0,INDEX(COUNTIF(AN$7:AN164,Date_Ch),0,0),0))=0,"",INDEX(Date_Ch,MATCH(0,INDEX(COUNTIF(AN$7:AN164,Date_Ch),0,0),0))),"")</f>
        <v/>
      </c>
      <c r="AO165" s="45" t="str">
        <f t="shared" si="44"/>
        <v/>
      </c>
      <c r="AP165">
        <f t="shared" si="45"/>
        <v>0</v>
      </c>
      <c r="AQ165">
        <f>SUM(AP$8:AP165)</f>
        <v>63.5</v>
      </c>
      <c r="AR165">
        <f t="shared" si="46"/>
        <v>0</v>
      </c>
      <c r="AS165">
        <f>SUM(AR$8:AR165)</f>
        <v>11.5</v>
      </c>
    </row>
    <row r="166" spans="2:45" ht="15.75" x14ac:dyDescent="0.25">
      <c r="B166" s="4"/>
      <c r="C166" s="5"/>
      <c r="D166" s="5"/>
      <c r="E166" s="6"/>
      <c r="F166" s="98"/>
      <c r="G166" s="89"/>
      <c r="H166" s="78"/>
      <c r="I166" s="78"/>
      <c r="J166" s="78"/>
      <c r="K166" s="90"/>
      <c r="L166" s="46" t="str">
        <f t="shared" si="36"/>
        <v>0</v>
      </c>
      <c r="M166" s="47">
        <f t="shared" si="47"/>
        <v>0</v>
      </c>
      <c r="N166" s="48">
        <f t="shared" si="37"/>
        <v>0</v>
      </c>
      <c r="Q166" s="4"/>
      <c r="R166" s="5"/>
      <c r="S166" s="6"/>
      <c r="T166" s="6"/>
      <c r="U166" s="98"/>
      <c r="V166" s="89"/>
      <c r="W166" s="78"/>
      <c r="X166" s="78"/>
      <c r="Y166" s="78"/>
      <c r="Z166" s="90"/>
      <c r="AA166" s="49" t="str">
        <f t="shared" si="38"/>
        <v>0</v>
      </c>
      <c r="AB166" s="50">
        <f t="shared" si="39"/>
        <v>0</v>
      </c>
      <c r="AC166" s="48">
        <f t="shared" si="40"/>
        <v>0</v>
      </c>
      <c r="AG166" s="45" t="str" cm="1">
        <f t="array" ref="AG166">IFERROR(IF(INDEX(Date_Ad,MATCH(0,INDEX(COUNTIF(AG$7:AG165,Date_Ad),0,0),0))=0,"",INDEX(Date_Ad,MATCH(0,INDEX(COUNTIF(AG$7:AG165,Date_Ad),0,0),0))),"")</f>
        <v/>
      </c>
      <c r="AH166" s="45" t="str">
        <f t="shared" si="41"/>
        <v/>
      </c>
      <c r="AI166">
        <f t="shared" si="42"/>
        <v>0</v>
      </c>
      <c r="AJ166">
        <f>SUM(AI$8:AI166)</f>
        <v>38.5</v>
      </c>
      <c r="AK166">
        <f t="shared" si="43"/>
        <v>0</v>
      </c>
      <c r="AL166">
        <f>SUM(AK$8:AK166)</f>
        <v>16.5</v>
      </c>
      <c r="AN166" s="45" t="str" cm="1">
        <f t="array" ref="AN166">IFERROR(IF(INDEX(Date_Ch,MATCH(0,INDEX(COUNTIF(AN$7:AN165,Date_Ch),0,0),0))=0,"",INDEX(Date_Ch,MATCH(0,INDEX(COUNTIF(AN$7:AN165,Date_Ch),0,0),0))),"")</f>
        <v/>
      </c>
      <c r="AO166" s="45" t="str">
        <f t="shared" si="44"/>
        <v/>
      </c>
      <c r="AP166">
        <f t="shared" si="45"/>
        <v>0</v>
      </c>
      <c r="AQ166">
        <f>SUM(AP$8:AP166)</f>
        <v>63.5</v>
      </c>
      <c r="AR166">
        <f t="shared" si="46"/>
        <v>0</v>
      </c>
      <c r="AS166">
        <f>SUM(AR$8:AR166)</f>
        <v>11.5</v>
      </c>
    </row>
    <row r="167" spans="2:45" ht="15.75" x14ac:dyDescent="0.25">
      <c r="B167" s="4"/>
      <c r="C167" s="5"/>
      <c r="D167" s="5"/>
      <c r="E167" s="6"/>
      <c r="F167" s="98"/>
      <c r="G167" s="89"/>
      <c r="H167" s="78"/>
      <c r="I167" s="78"/>
      <c r="J167" s="78"/>
      <c r="K167" s="90"/>
      <c r="L167" s="46" t="str">
        <f t="shared" si="36"/>
        <v>0</v>
      </c>
      <c r="M167" s="47">
        <f t="shared" si="47"/>
        <v>0</v>
      </c>
      <c r="N167" s="48">
        <f t="shared" si="37"/>
        <v>0</v>
      </c>
      <c r="Q167" s="4"/>
      <c r="R167" s="5"/>
      <c r="S167" s="6"/>
      <c r="T167" s="6"/>
      <c r="U167" s="98"/>
      <c r="V167" s="89"/>
      <c r="W167" s="78"/>
      <c r="X167" s="78"/>
      <c r="Y167" s="78"/>
      <c r="Z167" s="90"/>
      <c r="AA167" s="49" t="str">
        <f t="shared" si="38"/>
        <v>0</v>
      </c>
      <c r="AB167" s="50">
        <f t="shared" si="39"/>
        <v>0</v>
      </c>
      <c r="AC167" s="48">
        <f t="shared" si="40"/>
        <v>0</v>
      </c>
      <c r="AG167" s="45" t="str" cm="1">
        <f t="array" ref="AG167">IFERROR(IF(INDEX(Date_Ad,MATCH(0,INDEX(COUNTIF(AG$7:AG166,Date_Ad),0,0),0))=0,"",INDEX(Date_Ad,MATCH(0,INDEX(COUNTIF(AG$7:AG166,Date_Ad),0,0),0))),"")</f>
        <v/>
      </c>
      <c r="AH167" s="45" t="str">
        <f t="shared" si="41"/>
        <v/>
      </c>
      <c r="AI167">
        <f t="shared" si="42"/>
        <v>0</v>
      </c>
      <c r="AJ167">
        <f>SUM(AI$8:AI167)</f>
        <v>38.5</v>
      </c>
      <c r="AK167">
        <f t="shared" si="43"/>
        <v>0</v>
      </c>
      <c r="AL167">
        <f>SUM(AK$8:AK167)</f>
        <v>16.5</v>
      </c>
      <c r="AN167" s="45" t="str" cm="1">
        <f t="array" ref="AN167">IFERROR(IF(INDEX(Date_Ch,MATCH(0,INDEX(COUNTIF(AN$7:AN166,Date_Ch),0,0),0))=0,"",INDEX(Date_Ch,MATCH(0,INDEX(COUNTIF(AN$7:AN166,Date_Ch),0,0),0))),"")</f>
        <v/>
      </c>
      <c r="AO167" s="45" t="str">
        <f t="shared" si="44"/>
        <v/>
      </c>
      <c r="AP167">
        <f t="shared" si="45"/>
        <v>0</v>
      </c>
      <c r="AQ167">
        <f>SUM(AP$8:AP167)</f>
        <v>63.5</v>
      </c>
      <c r="AR167">
        <f t="shared" si="46"/>
        <v>0</v>
      </c>
      <c r="AS167">
        <f>SUM(AR$8:AR167)</f>
        <v>11.5</v>
      </c>
    </row>
    <row r="168" spans="2:45" ht="15.75" x14ac:dyDescent="0.25">
      <c r="B168" s="4"/>
      <c r="C168" s="5"/>
      <c r="D168" s="5"/>
      <c r="E168" s="6"/>
      <c r="F168" s="98"/>
      <c r="G168" s="89"/>
      <c r="H168" s="78"/>
      <c r="I168" s="78"/>
      <c r="J168" s="78"/>
      <c r="K168" s="90"/>
      <c r="L168" s="46" t="str">
        <f t="shared" si="36"/>
        <v>0</v>
      </c>
      <c r="M168" s="47">
        <f t="shared" si="47"/>
        <v>0</v>
      </c>
      <c r="N168" s="48">
        <f t="shared" si="37"/>
        <v>0</v>
      </c>
      <c r="Q168" s="4"/>
      <c r="R168" s="5"/>
      <c r="S168" s="6"/>
      <c r="T168" s="6"/>
      <c r="U168" s="98"/>
      <c r="V168" s="89"/>
      <c r="W168" s="78"/>
      <c r="X168" s="78"/>
      <c r="Y168" s="78"/>
      <c r="Z168" s="90"/>
      <c r="AA168" s="49" t="str">
        <f t="shared" si="38"/>
        <v>0</v>
      </c>
      <c r="AB168" s="50">
        <f t="shared" si="39"/>
        <v>0</v>
      </c>
      <c r="AC168" s="48">
        <f t="shared" si="40"/>
        <v>0</v>
      </c>
      <c r="AG168" s="45" t="str" cm="1">
        <f t="array" ref="AG168">IFERROR(IF(INDEX(Date_Ad,MATCH(0,INDEX(COUNTIF(AG$7:AG167,Date_Ad),0,0),0))=0,"",INDEX(Date_Ad,MATCH(0,INDEX(COUNTIF(AG$7:AG167,Date_Ad),0,0),0))),"")</f>
        <v/>
      </c>
      <c r="AH168" s="45" t="str">
        <f t="shared" si="41"/>
        <v/>
      </c>
      <c r="AI168">
        <f t="shared" si="42"/>
        <v>0</v>
      </c>
      <c r="AJ168">
        <f>SUM(AI$8:AI168)</f>
        <v>38.5</v>
      </c>
      <c r="AK168">
        <f t="shared" si="43"/>
        <v>0</v>
      </c>
      <c r="AL168">
        <f>SUM(AK$8:AK168)</f>
        <v>16.5</v>
      </c>
      <c r="AN168" s="45" t="str" cm="1">
        <f t="array" ref="AN168">IFERROR(IF(INDEX(Date_Ch,MATCH(0,INDEX(COUNTIF(AN$7:AN167,Date_Ch),0,0),0))=0,"",INDEX(Date_Ch,MATCH(0,INDEX(COUNTIF(AN$7:AN167,Date_Ch),0,0),0))),"")</f>
        <v/>
      </c>
      <c r="AO168" s="45" t="str">
        <f t="shared" si="44"/>
        <v/>
      </c>
      <c r="AP168">
        <f t="shared" si="45"/>
        <v>0</v>
      </c>
      <c r="AQ168">
        <f>SUM(AP$8:AP168)</f>
        <v>63.5</v>
      </c>
      <c r="AR168">
        <f t="shared" si="46"/>
        <v>0</v>
      </c>
      <c r="AS168">
        <f>SUM(AR$8:AR168)</f>
        <v>11.5</v>
      </c>
    </row>
    <row r="169" spans="2:45" ht="15.75" x14ac:dyDescent="0.25">
      <c r="B169" s="4"/>
      <c r="C169" s="5"/>
      <c r="D169" s="5"/>
      <c r="E169" s="6"/>
      <c r="F169" s="98"/>
      <c r="G169" s="89"/>
      <c r="H169" s="78"/>
      <c r="I169" s="78"/>
      <c r="J169" s="78"/>
      <c r="K169" s="90"/>
      <c r="L169" s="46" t="str">
        <f t="shared" si="36"/>
        <v>0</v>
      </c>
      <c r="M169" s="47">
        <f t="shared" si="47"/>
        <v>0</v>
      </c>
      <c r="N169" s="48">
        <f t="shared" si="37"/>
        <v>0</v>
      </c>
      <c r="Q169" s="4"/>
      <c r="R169" s="5"/>
      <c r="S169" s="6"/>
      <c r="T169" s="6"/>
      <c r="U169" s="98"/>
      <c r="V169" s="89"/>
      <c r="W169" s="78"/>
      <c r="X169" s="78"/>
      <c r="Y169" s="78"/>
      <c r="Z169" s="90"/>
      <c r="AA169" s="49" t="str">
        <f t="shared" si="38"/>
        <v>0</v>
      </c>
      <c r="AB169" s="50">
        <f t="shared" si="39"/>
        <v>0</v>
      </c>
      <c r="AC169" s="48">
        <f t="shared" si="40"/>
        <v>0</v>
      </c>
      <c r="AG169" s="45" t="str" cm="1">
        <f t="array" ref="AG169">IFERROR(IF(INDEX(Date_Ad,MATCH(0,INDEX(COUNTIF(AG$7:AG168,Date_Ad),0,0),0))=0,"",INDEX(Date_Ad,MATCH(0,INDEX(COUNTIF(AG$7:AG168,Date_Ad),0,0),0))),"")</f>
        <v/>
      </c>
      <c r="AH169" s="45" t="str">
        <f t="shared" si="41"/>
        <v/>
      </c>
      <c r="AI169">
        <f t="shared" si="42"/>
        <v>0</v>
      </c>
      <c r="AJ169">
        <f>SUM(AI$8:AI169)</f>
        <v>38.5</v>
      </c>
      <c r="AK169">
        <f t="shared" si="43"/>
        <v>0</v>
      </c>
      <c r="AL169">
        <f>SUM(AK$8:AK169)</f>
        <v>16.5</v>
      </c>
      <c r="AN169" s="45" t="str" cm="1">
        <f t="array" ref="AN169">IFERROR(IF(INDEX(Date_Ch,MATCH(0,INDEX(COUNTIF(AN$7:AN168,Date_Ch),0,0),0))=0,"",INDEX(Date_Ch,MATCH(0,INDEX(COUNTIF(AN$7:AN168,Date_Ch),0,0),0))),"")</f>
        <v/>
      </c>
      <c r="AO169" s="45" t="str">
        <f t="shared" si="44"/>
        <v/>
      </c>
      <c r="AP169">
        <f t="shared" si="45"/>
        <v>0</v>
      </c>
      <c r="AQ169">
        <f>SUM(AP$8:AP169)</f>
        <v>63.5</v>
      </c>
      <c r="AR169">
        <f t="shared" si="46"/>
        <v>0</v>
      </c>
      <c r="AS169">
        <f>SUM(AR$8:AR169)</f>
        <v>11.5</v>
      </c>
    </row>
    <row r="170" spans="2:45" ht="16.5" thickBot="1" x14ac:dyDescent="0.3">
      <c r="B170" s="7"/>
      <c r="C170" s="8"/>
      <c r="D170" s="8"/>
      <c r="E170" s="9"/>
      <c r="F170" s="99"/>
      <c r="G170" s="91"/>
      <c r="H170" s="92"/>
      <c r="I170" s="92"/>
      <c r="J170" s="92"/>
      <c r="K170" s="93"/>
      <c r="L170" s="51" t="str">
        <f t="shared" si="36"/>
        <v>0</v>
      </c>
      <c r="M170" s="52">
        <f t="shared" si="47"/>
        <v>0</v>
      </c>
      <c r="N170" s="53">
        <f t="shared" si="37"/>
        <v>0</v>
      </c>
      <c r="Q170" s="7"/>
      <c r="R170" s="8"/>
      <c r="S170" s="9"/>
      <c r="T170" s="9"/>
      <c r="U170" s="99"/>
      <c r="V170" s="91"/>
      <c r="W170" s="92"/>
      <c r="X170" s="92"/>
      <c r="Y170" s="92"/>
      <c r="Z170" s="93"/>
      <c r="AA170" s="49" t="str">
        <f t="shared" si="38"/>
        <v>0</v>
      </c>
      <c r="AB170" s="50">
        <f t="shared" si="39"/>
        <v>0</v>
      </c>
      <c r="AC170" s="48">
        <f t="shared" si="40"/>
        <v>0</v>
      </c>
      <c r="AG170" s="45" t="str" cm="1">
        <f t="array" ref="AG170">IFERROR(IF(INDEX(Date_Ad,MATCH(0,INDEX(COUNTIF(AG$7:AG169,Date_Ad),0,0),0))=0,"",INDEX(Date_Ad,MATCH(0,INDEX(COUNTIF(AG$7:AG169,Date_Ad),0,0),0))),"")</f>
        <v/>
      </c>
      <c r="AH170" s="45" t="str">
        <f t="shared" si="41"/>
        <v/>
      </c>
      <c r="AI170">
        <f t="shared" si="42"/>
        <v>0</v>
      </c>
      <c r="AJ170">
        <f>SUM(AI$8:AI170)</f>
        <v>38.5</v>
      </c>
      <c r="AK170">
        <f t="shared" si="43"/>
        <v>0</v>
      </c>
      <c r="AL170">
        <f>SUM(AK$8:AK170)</f>
        <v>16.5</v>
      </c>
      <c r="AN170" s="45" t="str" cm="1">
        <f t="array" ref="AN170">IFERROR(IF(INDEX(Date_Ch,MATCH(0,INDEX(COUNTIF($AG$7:AN169,Date_Ch),0,0),0))=0,"",INDEX(Date_Ch,MATCH(0,INDEX(COUNTIF($AG$7:AN169,Date_Ch),0,0),0))),"")</f>
        <v/>
      </c>
      <c r="AO170" s="45" t="str">
        <f t="shared" si="44"/>
        <v/>
      </c>
      <c r="AP170">
        <f t="shared" si="45"/>
        <v>0</v>
      </c>
      <c r="AQ170">
        <f>SUM(AP$8:AP170)</f>
        <v>63.5</v>
      </c>
      <c r="AR170">
        <f t="shared" si="46"/>
        <v>0</v>
      </c>
      <c r="AS170">
        <f>SUM(AR$8:AR170)</f>
        <v>11.5</v>
      </c>
    </row>
  </sheetData>
  <mergeCells count="8">
    <mergeCell ref="L1:N4"/>
    <mergeCell ref="AA1:AC4"/>
    <mergeCell ref="B6:F6"/>
    <mergeCell ref="Q6:U6"/>
    <mergeCell ref="R2:U2"/>
    <mergeCell ref="C1:D1"/>
    <mergeCell ref="I5:K5"/>
    <mergeCell ref="X5:Z5"/>
  </mergeCells>
  <conditionalFormatting sqref="D4:G4 I4:I5">
    <cfRule type="expression" dxfId="15" priority="14">
      <formula>ISNUMBER(SEARCH("Compulsory",$E4))</formula>
    </cfRule>
    <cfRule type="expression" dxfId="14" priority="15">
      <formula>$E4&lt;TODAY()</formula>
    </cfRule>
  </conditionalFormatting>
  <conditionalFormatting sqref="S4:V4">
    <cfRule type="expression" dxfId="13" priority="16">
      <formula>ISNUMBER(SEARCH("Compulsory",$T4))</formula>
    </cfRule>
    <cfRule type="expression" dxfId="12" priority="17">
      <formula>$T4&lt;TODAY()</formula>
    </cfRule>
  </conditionalFormatting>
  <conditionalFormatting sqref="R4:R5">
    <cfRule type="expression" dxfId="11" priority="9" stopIfTrue="1">
      <formula>R4&gt;AD4</formula>
    </cfRule>
    <cfRule type="expression" dxfId="10" priority="10" stopIfTrue="1">
      <formula>R4=AD4</formula>
    </cfRule>
    <cfRule type="expression" dxfId="9" priority="11">
      <formula>R4&lt;AD4</formula>
    </cfRule>
  </conditionalFormatting>
  <conditionalFormatting sqref="C4:C5">
    <cfRule type="expression" dxfId="8" priority="18" stopIfTrue="1">
      <formula>C4&gt;O4</formula>
    </cfRule>
    <cfRule type="expression" dxfId="7" priority="19" stopIfTrue="1">
      <formula>C4=O4</formula>
    </cfRule>
    <cfRule type="expression" dxfId="6" priority="20">
      <formula>C4&lt;O4</formula>
    </cfRule>
  </conditionalFormatting>
  <conditionalFormatting sqref="H4:K4 H5:I5">
    <cfRule type="expression" dxfId="5" priority="6" stopIfTrue="1">
      <formula>$H$5=5</formula>
    </cfRule>
    <cfRule type="expression" dxfId="4" priority="7" stopIfTrue="1">
      <formula>$H$5=4</formula>
    </cfRule>
    <cfRule type="expression" dxfId="3" priority="8">
      <formula>H55&lt;4</formula>
    </cfRule>
  </conditionalFormatting>
  <conditionalFormatting sqref="W4:Z4 W5:X5">
    <cfRule type="expression" dxfId="2" priority="1" stopIfTrue="1">
      <formula>$W$5=5</formula>
    </cfRule>
  </conditionalFormatting>
  <conditionalFormatting sqref="W4:Z5">
    <cfRule type="expression" dxfId="1" priority="2" stopIfTrue="1">
      <formula>$W$5=4</formula>
    </cfRule>
    <cfRule type="expression" dxfId="0" priority="3">
      <formula>$W$5&lt;4</formula>
    </cfRule>
  </conditionalFormatting>
  <dataValidations count="2">
    <dataValidation type="list" allowBlank="1" showInputMessage="1" showErrorMessage="1" sqref="C8:C170 R8:R170" xr:uid="{9C916E38-9416-4F87-BA75-1B2195B48292}">
      <formula1>"Participatory, Self-Directed"</formula1>
    </dataValidation>
    <dataValidation type="list" allowBlank="1" showInputMessage="1" showErrorMessage="1" sqref="V8:Z170 G8:K170" xr:uid="{06F69368-3099-4BA2-86D5-8A4C08FE5013}">
      <formula1>selTick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F32FC4DD-2B94-4BC7-AD41-B7B7C61D19B5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Sheet1</vt:lpstr>
      <vt:lpstr>Date_Ad</vt:lpstr>
      <vt:lpstr>Date_Ad_Sort</vt:lpstr>
      <vt:lpstr>Date_Ad_Unique</vt:lpstr>
      <vt:lpstr>Date_Ch</vt:lpstr>
      <vt:lpstr>Date_Ch_Sort</vt:lpstr>
      <vt:lpstr>Date_Ch_Unique</vt:lpstr>
      <vt:lpstr>Part_Ad</vt:lpstr>
      <vt:lpstr>Part_Ch</vt:lpstr>
      <vt:lpstr>selTick</vt:lpstr>
      <vt:lpstr>Time_Ad</vt:lpstr>
      <vt:lpstr>Time_Ad_Part_Sort</vt:lpstr>
      <vt:lpstr>Time_Ad_Part_Sum</vt:lpstr>
      <vt:lpstr>Time_Ad_Sum</vt:lpstr>
      <vt:lpstr>Time_Ch</vt:lpstr>
      <vt:lpstr>Time_Ch_Part_Sort</vt:lpstr>
      <vt:lpstr>Time_Ch_Part_Sum</vt:lpstr>
      <vt:lpstr>Time_Ch_Sort</vt:lpstr>
      <vt:lpstr>Time_Ch_Sum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Howard Maxwell</dc:creator>
  <cp:lastModifiedBy>Howard Maxwell</cp:lastModifiedBy>
  <dcterms:created xsi:type="dcterms:W3CDTF">2023-09-06T12:07:51Z</dcterms:created>
  <dcterms:modified xsi:type="dcterms:W3CDTF">2025-09-23T15:17:18Z</dcterms:modified>
</cp:coreProperties>
</file>